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10_SOZIALAMT\06_RECHTSDIENST\ALIMENTENHILFE\2_Formular_Berechnung_der_Alimente_und_Mustervorlagen\Formular_Berechnung_Alimente_Bevorschussung\"/>
    </mc:Choice>
  </mc:AlternateContent>
  <workbookProtection workbookPassword="D264" lockStructure="1"/>
  <bookViews>
    <workbookView xWindow="0" yWindow="2900" windowWidth="15360" windowHeight="8040" tabRatio="601" firstSheet="1" activeTab="1"/>
  </bookViews>
  <sheets>
    <sheet name="Vorgaben" sheetId="1" state="hidden" r:id="rId1"/>
    <sheet name="Formular" sheetId="3" r:id="rId2"/>
  </sheets>
  <definedNames>
    <definedName name="_xlnm.Print_Area" localSheetId="1">Formular!$A$6:$I$81</definedName>
    <definedName name="_xlnm.Print_Area" localSheetId="0">Vorgaben!$A$1:$H$40</definedName>
  </definedNames>
  <calcPr calcId="162913" fullPrecision="0"/>
</workbook>
</file>

<file path=xl/calcChain.xml><?xml version="1.0" encoding="utf-8"?>
<calcChain xmlns="http://schemas.openxmlformats.org/spreadsheetml/2006/main">
  <c r="B41" i="3" l="1"/>
  <c r="B19" i="3" l="1"/>
  <c r="F24" i="3" l="1"/>
  <c r="B24" i="3" s="1"/>
  <c r="K6" i="3" l="1"/>
  <c r="B40" i="1"/>
  <c r="A5" i="3" s="1"/>
  <c r="A6" i="3" s="1"/>
  <c r="C66" i="3"/>
  <c r="F66" i="3" s="1"/>
  <c r="E66" i="3" s="1"/>
  <c r="C69" i="3"/>
  <c r="F69" i="3" s="1"/>
  <c r="E69" i="3" s="1"/>
  <c r="C72" i="3"/>
  <c r="D73" i="3" s="1"/>
  <c r="H72" i="3" s="1"/>
  <c r="I72" i="3" s="1"/>
  <c r="H63" i="3"/>
  <c r="Q64" i="3" s="1"/>
  <c r="H30" i="3"/>
  <c r="H31" i="3"/>
  <c r="H32" i="3"/>
  <c r="H34" i="3"/>
  <c r="H35" i="3"/>
  <c r="H36" i="3"/>
  <c r="D38" i="3"/>
  <c r="H38" i="3" s="1"/>
  <c r="D39" i="3"/>
  <c r="H39" i="3" s="1"/>
  <c r="D40" i="3"/>
  <c r="H40" i="3" s="1"/>
  <c r="H42" i="3"/>
  <c r="H43" i="3"/>
  <c r="H44" i="3"/>
  <c r="I59" i="3"/>
  <c r="G46" i="3" s="1"/>
  <c r="I21" i="3"/>
  <c r="H21" i="3"/>
  <c r="F23" i="3"/>
  <c r="B23" i="3" s="1"/>
  <c r="F25" i="3"/>
  <c r="I26" i="3"/>
  <c r="H51" i="3"/>
  <c r="H54" i="3"/>
  <c r="B76" i="3"/>
  <c r="B39" i="3"/>
  <c r="B49" i="3"/>
  <c r="E26" i="3"/>
  <c r="B29" i="3"/>
  <c r="B33" i="3"/>
  <c r="B63" i="3"/>
  <c r="G63" i="3" s="1"/>
  <c r="C76" i="3" s="1"/>
  <c r="D63" i="3"/>
  <c r="B57" i="3"/>
  <c r="B69" i="3"/>
  <c r="B66" i="3"/>
  <c r="B72" i="3"/>
  <c r="E8" i="3"/>
  <c r="B56" i="3"/>
  <c r="B38" i="3"/>
  <c r="I11" i="3"/>
  <c r="I10" i="3"/>
  <c r="A7" i="3"/>
  <c r="G36" i="3"/>
  <c r="G35" i="3"/>
  <c r="G34" i="3"/>
  <c r="G32" i="3"/>
  <c r="G31" i="3"/>
  <c r="G30" i="3"/>
  <c r="B3" i="3"/>
  <c r="A45" i="3"/>
  <c r="A41" i="3"/>
  <c r="A37" i="3"/>
  <c r="A33" i="3"/>
  <c r="B18" i="3"/>
  <c r="I19" i="3"/>
  <c r="I18" i="3"/>
  <c r="I17" i="3"/>
  <c r="I16" i="3"/>
  <c r="I15" i="3"/>
  <c r="I14" i="3"/>
  <c r="I13" i="3"/>
  <c r="I12" i="3"/>
  <c r="G26" i="3"/>
  <c r="B16" i="3"/>
  <c r="B12" i="3"/>
  <c r="D32" i="3"/>
  <c r="D31" i="3"/>
  <c r="D30" i="3"/>
  <c r="D36" i="3"/>
  <c r="D35" i="3"/>
  <c r="D34" i="3"/>
  <c r="D44" i="3"/>
  <c r="D43" i="3"/>
  <c r="D42" i="3"/>
  <c r="E32" i="3"/>
  <c r="E31" i="3"/>
  <c r="E30" i="3"/>
  <c r="E36" i="3"/>
  <c r="E35" i="3"/>
  <c r="E34" i="3"/>
  <c r="G40" i="3"/>
  <c r="E63" i="3"/>
  <c r="G38" i="3"/>
  <c r="E38" i="3"/>
  <c r="G39" i="3"/>
  <c r="E54" i="3"/>
  <c r="E42" i="3"/>
  <c r="E44" i="3"/>
  <c r="E43" i="3"/>
  <c r="E40" i="3"/>
  <c r="E39" i="3"/>
  <c r="A1" i="1"/>
  <c r="D67" i="3" l="1"/>
  <c r="H66" i="3" s="1"/>
  <c r="I66" i="3" s="1"/>
  <c r="D25" i="3"/>
  <c r="H25" i="3" s="1"/>
  <c r="B25" i="3"/>
  <c r="I36" i="3"/>
  <c r="B59" i="3"/>
  <c r="A58" i="3"/>
  <c r="C50" i="3"/>
  <c r="G69" i="3"/>
  <c r="D70" i="3"/>
  <c r="H69" i="3" s="1"/>
  <c r="I69" i="3" s="1"/>
  <c r="I32" i="3"/>
  <c r="C22" i="3" s="1"/>
  <c r="B22" i="3" s="1"/>
  <c r="I44" i="3"/>
  <c r="F72" i="3"/>
  <c r="E72" i="3" s="1"/>
  <c r="G72" i="3"/>
  <c r="G25" i="3"/>
  <c r="G24" i="3"/>
  <c r="I63" i="3"/>
  <c r="G66" i="3"/>
  <c r="B40" i="3"/>
  <c r="A56" i="3"/>
  <c r="D23" i="3"/>
  <c r="H23" i="3" s="1"/>
  <c r="I40" i="3"/>
  <c r="E23" i="3"/>
  <c r="A57" i="3"/>
  <c r="G45" i="3"/>
  <c r="G47" i="3" s="1"/>
  <c r="I47" i="3" s="1"/>
  <c r="G37" i="3"/>
  <c r="E24" i="3"/>
  <c r="D69" i="3"/>
  <c r="D24" i="3"/>
  <c r="H24" i="3" s="1"/>
  <c r="F53" i="3"/>
  <c r="F52" i="3"/>
  <c r="G23" i="3"/>
  <c r="E25" i="3"/>
  <c r="B26" i="3"/>
  <c r="D66" i="3"/>
  <c r="D22" i="3" l="1"/>
  <c r="I25" i="3"/>
  <c r="H76" i="3"/>
  <c r="I48" i="3"/>
  <c r="I76" i="3"/>
  <c r="D72" i="3"/>
  <c r="I24" i="3"/>
  <c r="H47" i="3"/>
  <c r="H22" i="3"/>
  <c r="I22" i="3" s="1"/>
  <c r="B52" i="3"/>
  <c r="D52" i="3"/>
  <c r="H52" i="3" s="1"/>
  <c r="E52" i="3"/>
  <c r="G52" i="3"/>
  <c r="B53" i="3"/>
  <c r="G53" i="3"/>
  <c r="D53" i="3"/>
  <c r="H53" i="3" s="1"/>
  <c r="E53" i="3"/>
  <c r="I27" i="3" l="1"/>
  <c r="I49" i="3" s="1"/>
  <c r="H77" i="3" s="1"/>
  <c r="I77" i="3" s="1"/>
  <c r="I55" i="3"/>
  <c r="F48" i="3" l="1"/>
  <c r="A80" i="3"/>
  <c r="E59" i="3"/>
  <c r="A81" i="3"/>
  <c r="H79" i="3"/>
  <c r="A79" i="3" s="1"/>
  <c r="A77" i="3" l="1"/>
  <c r="A76" i="3"/>
</calcChain>
</file>

<file path=xl/comments1.xml><?xml version="1.0" encoding="utf-8"?>
<comments xmlns="http://schemas.openxmlformats.org/spreadsheetml/2006/main">
  <authors>
    <author>Christoph Schneckenburger</author>
  </authors>
  <commentList>
    <comment ref="A4"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5"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6"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7"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8"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9"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0"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2"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3"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4"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5"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6"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7"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8"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19"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1"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2"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3"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4"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5"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6"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7"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29"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0"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1"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2"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3"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5"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A37" authorId="0" shapeId="0">
      <text>
        <r>
          <rPr>
            <sz val="10"/>
            <color indexed="81"/>
            <rFont val="Tahoma"/>
            <family val="2"/>
          </rPr>
          <t xml:space="preserve">per 01. Januar jeden Jahres 
gemäss Vorgaben des
Kantonalen Sozialamtes
</t>
        </r>
        <r>
          <rPr>
            <b/>
            <sz val="10"/>
            <color indexed="81"/>
            <rFont val="Tahoma"/>
            <family val="2"/>
          </rPr>
          <t>aktualisieren</t>
        </r>
        <r>
          <rPr>
            <sz val="10"/>
            <color indexed="81"/>
            <rFont val="Tahoma"/>
            <family val="2"/>
          </rPr>
          <t>!</t>
        </r>
      </text>
    </comment>
    <comment ref="B39" authorId="0" shapeId="0">
      <text>
        <r>
          <rPr>
            <sz val="10"/>
            <color indexed="81"/>
            <rFont val="Tahoma"/>
            <family val="2"/>
          </rPr>
          <t xml:space="preserve">per 1. Januar jeden Jahres 
</t>
        </r>
        <r>
          <rPr>
            <b/>
            <sz val="10"/>
            <color indexed="81"/>
            <rFont val="Tahoma"/>
            <family val="2"/>
          </rPr>
          <t>aktualisieren</t>
        </r>
        <r>
          <rPr>
            <sz val="10"/>
            <color indexed="81"/>
            <rFont val="Tahoma"/>
            <family val="2"/>
          </rPr>
          <t>!</t>
        </r>
      </text>
    </comment>
  </commentList>
</comments>
</file>

<file path=xl/comments2.xml><?xml version="1.0" encoding="utf-8"?>
<comments xmlns="http://schemas.openxmlformats.org/spreadsheetml/2006/main">
  <authors>
    <author>Christoph Schneckenburger</author>
    <author>Ch. Schneckenburger</author>
  </authors>
  <commentList>
    <comment ref="B2" authorId="0" shapeId="0">
      <text>
        <r>
          <rPr>
            <b/>
            <sz val="8"/>
            <color indexed="81"/>
            <rFont val="Tahoma"/>
            <family val="2"/>
          </rPr>
          <t>Name der Sachbearbeiterin</t>
        </r>
        <r>
          <rPr>
            <sz val="8"/>
            <color indexed="81"/>
            <rFont val="Tahoma"/>
            <family val="2"/>
          </rPr>
          <t xml:space="preserve">
</t>
        </r>
        <r>
          <rPr>
            <sz val="8"/>
            <color indexed="10"/>
            <rFont val="Tahoma"/>
            <family val="2"/>
          </rPr>
          <t xml:space="preserve">Datei speichern, schliessen und wieder öffnen!
</t>
        </r>
        <r>
          <rPr>
            <sz val="6"/>
            <color indexed="81"/>
            <rFont val="Tahoma"/>
            <family val="2"/>
          </rPr>
          <t>(Damit wird der Name, zusammen mit dem aktuellen Datum
in die Fusszeile übernommen)</t>
        </r>
      </text>
    </comment>
    <comment ref="F2" authorId="0" shapeId="0">
      <text>
        <r>
          <rPr>
            <sz val="8"/>
            <color indexed="81"/>
            <rFont val="Tahoma"/>
            <family val="2"/>
          </rPr>
          <t xml:space="preserve">Die Texte (Nr. 1 - 4)
werden im Berechnungs-
blatt als Titel verwendet.
Siehe </t>
        </r>
        <r>
          <rPr>
            <b/>
            <sz val="10"/>
            <color indexed="81"/>
            <rFont val="Tahoma"/>
            <family val="2"/>
          </rPr>
          <t>?</t>
        </r>
      </text>
    </comment>
    <comment ref="C3" authorId="0" shapeId="0">
      <text>
        <r>
          <rPr>
            <b/>
            <sz val="8"/>
            <color indexed="81"/>
            <rFont val="Tahoma"/>
            <family val="2"/>
          </rPr>
          <t xml:space="preserve"> Formular (1 - 4) wählen</t>
        </r>
        <r>
          <rPr>
            <sz val="8"/>
            <color indexed="81"/>
            <rFont val="Tahoma"/>
            <family val="2"/>
          </rPr>
          <t xml:space="preserve">
Berechnungsblatt wird
automatisch angepasst.
Siehe </t>
        </r>
        <r>
          <rPr>
            <b/>
            <sz val="10"/>
            <color indexed="81"/>
            <rFont val="Tahoma"/>
            <family val="2"/>
          </rPr>
          <t xml:space="preserve">? </t>
        </r>
        <r>
          <rPr>
            <sz val="8"/>
            <color indexed="81"/>
            <rFont val="Tahoma"/>
            <family val="2"/>
          </rPr>
          <t>links</t>
        </r>
      </text>
    </comment>
    <comment ref="C4" authorId="0" shapeId="0">
      <text>
        <r>
          <rPr>
            <b/>
            <sz val="6"/>
            <color indexed="81"/>
            <rFont val="Tahoma"/>
            <family val="2"/>
          </rPr>
          <t xml:space="preserve">Die Add-In-Funktionen müssen, für fehlerfreie Berechnungen, eingeschaltet sein! 
</t>
        </r>
        <r>
          <rPr>
            <sz val="6"/>
            <color indexed="81"/>
            <rFont val="Tahoma"/>
            <family val="2"/>
          </rPr>
          <t xml:space="preserve">• OFFICE 2003 - Menu: EXTRAS &gt; ADD-INS &gt; «Analyse-Funktionen» und «Analyse-Funktionen - VBA» einschalten. 
• OFFICE 2007 - Menu: DATEI &gt; OPTIONEN &gt; ADD-INS &gt; Gehe zu ... &gt; «Analyse-Funktionen» und «Analyse-Funktionen - VBA» einschalten. 
</t>
        </r>
        <r>
          <rPr>
            <b/>
            <sz val="6"/>
            <color indexed="81"/>
            <rFont val="Tahoma"/>
            <family val="2"/>
          </rPr>
          <t xml:space="preserve">Die Makrosicherheit muss auf «niedrig» eingestellt sein, um alle Funktionen nutzen zu können!
</t>
        </r>
        <r>
          <rPr>
            <sz val="6"/>
            <color indexed="81"/>
            <rFont val="Tahoma"/>
            <family val="2"/>
          </rPr>
          <t>• OFFICE 2003 - Menu: EXTRAS &gt; MAKROS &gt; SICHERHEIT &gt; «niedrig» anklicken.
• OFFICE 2007 - Menu: DATEI &gt; OPTIONEN &gt; SICHERHEITSCENTER &gt; Einstellungen für das Sicherheistcenter &gt; Einstellungen für Makros &gt; alle Makros aktivieren</t>
        </r>
      </text>
    </comment>
    <comment ref="A5" authorId="0" shapeId="0">
      <text>
        <r>
          <rPr>
            <sz val="8"/>
            <color indexed="81"/>
            <rFont val="Tahoma"/>
            <family val="2"/>
          </rPr>
          <t xml:space="preserve">Gültigkeitsdauer der
Berechnungsgrundlagen
Siehe </t>
        </r>
        <r>
          <rPr>
            <b/>
            <sz val="10"/>
            <color indexed="81"/>
            <rFont val="Tahoma"/>
            <family val="2"/>
          </rPr>
          <t>?</t>
        </r>
        <r>
          <rPr>
            <sz val="8"/>
            <color indexed="81"/>
            <rFont val="Tahoma"/>
            <family val="2"/>
          </rPr>
          <t xml:space="preserve"> links</t>
        </r>
      </text>
    </comment>
    <comment ref="F8" authorId="0" shapeId="0">
      <text>
        <r>
          <rPr>
            <sz val="8"/>
            <color indexed="81"/>
            <rFont val="Tahoma"/>
            <family val="2"/>
          </rPr>
          <t>Platz für zusätzliche
Bemerkungen/Erläuterungen</t>
        </r>
      </text>
    </comment>
    <comment ref="B10" authorId="1" shapeId="0">
      <text>
        <r>
          <rPr>
            <sz val="8"/>
            <color indexed="81"/>
            <rFont val="Tahoma"/>
            <family val="2"/>
          </rPr>
          <t>Geschlecht der/des
Anspruchsberechtigten auswählen</t>
        </r>
      </text>
    </comment>
    <comment ref="D12" authorId="1" shapeId="0">
      <text>
        <r>
          <rPr>
            <b/>
            <sz val="8"/>
            <color indexed="81"/>
            <rFont val="Tahoma"/>
            <family val="2"/>
          </rPr>
          <t xml:space="preserve">ERSTGEBORENES
</t>
        </r>
        <r>
          <rPr>
            <sz val="8"/>
            <color indexed="81"/>
            <rFont val="Tahoma"/>
            <family val="2"/>
          </rPr>
          <t>Kind mit Anspruch</t>
        </r>
      </text>
    </comment>
    <comment ref="D13" authorId="1" shapeId="0">
      <text>
        <r>
          <rPr>
            <b/>
            <sz val="8"/>
            <color indexed="81"/>
            <rFont val="Tahoma"/>
            <family val="2"/>
          </rPr>
          <t xml:space="preserve">ZWEITGEBORENES
</t>
        </r>
        <r>
          <rPr>
            <sz val="8"/>
            <color indexed="81"/>
            <rFont val="Tahoma"/>
            <family val="2"/>
          </rPr>
          <t>Kind mit Anspruch</t>
        </r>
      </text>
    </comment>
    <comment ref="D14" authorId="1" shapeId="0">
      <text>
        <r>
          <rPr>
            <b/>
            <sz val="8"/>
            <color indexed="81"/>
            <rFont val="Tahoma"/>
            <family val="2"/>
          </rPr>
          <t xml:space="preserve">DRITTGEBORENES
</t>
        </r>
        <r>
          <rPr>
            <sz val="8"/>
            <color indexed="81"/>
            <rFont val="Tahoma"/>
            <family val="2"/>
          </rPr>
          <t>Kind mit Anspruch</t>
        </r>
      </text>
    </comment>
    <comment ref="D15" authorId="1" shapeId="0">
      <text>
        <r>
          <rPr>
            <b/>
            <sz val="8"/>
            <color indexed="81"/>
            <rFont val="Tahoma"/>
            <family val="2"/>
          </rPr>
          <t xml:space="preserve">VIERTGEBORENES
</t>
        </r>
        <r>
          <rPr>
            <sz val="8"/>
            <color indexed="81"/>
            <rFont val="Tahoma"/>
            <family val="2"/>
          </rPr>
          <t>Kind mit Anspruch</t>
        </r>
      </text>
    </comment>
    <comment ref="D16" authorId="1" shapeId="0">
      <text>
        <r>
          <rPr>
            <sz val="8"/>
            <color indexed="81"/>
            <rFont val="Tahoma"/>
            <family val="2"/>
          </rPr>
          <t>ERSTGEBORENES Kind ohne Anspruch</t>
        </r>
      </text>
    </comment>
    <comment ref="D17" authorId="1" shapeId="0">
      <text>
        <r>
          <rPr>
            <sz val="8"/>
            <color indexed="81"/>
            <rFont val="Tahoma"/>
            <family val="2"/>
          </rPr>
          <t xml:space="preserve">ZWEITGEBORENES </t>
        </r>
        <r>
          <rPr>
            <sz val="8"/>
            <color indexed="81"/>
            <rFont val="Tahoma"/>
            <family val="2"/>
          </rPr>
          <t>Kind ohne Anspruch</t>
        </r>
      </text>
    </comment>
    <comment ref="D18" authorId="1" shapeId="0">
      <text>
        <r>
          <rPr>
            <b/>
            <sz val="8"/>
            <color indexed="81"/>
            <rFont val="Tahoma"/>
            <family val="2"/>
          </rPr>
          <t xml:space="preserve">Formular 1+3: </t>
        </r>
        <r>
          <rPr>
            <sz val="8"/>
            <color indexed="81"/>
            <rFont val="Tahoma"/>
            <family val="2"/>
          </rPr>
          <t xml:space="preserve">DRITTGEBORENES Kind ohne Anspruch
</t>
        </r>
        <r>
          <rPr>
            <b/>
            <sz val="8"/>
            <color indexed="81"/>
            <rFont val="Tahoma"/>
            <family val="2"/>
          </rPr>
          <t>Formular2:</t>
        </r>
        <r>
          <rPr>
            <sz val="8"/>
            <color indexed="81"/>
            <rFont val="Tahoma"/>
            <family val="2"/>
          </rPr>
          <t xml:space="preserve">       ERSTGEBORENES Kind vom Lebenspartner</t>
        </r>
      </text>
    </comment>
    <comment ref="D19" authorId="1" shapeId="0">
      <text>
        <r>
          <rPr>
            <b/>
            <sz val="8"/>
            <color indexed="81"/>
            <rFont val="Tahoma"/>
            <family val="2"/>
          </rPr>
          <t>Formular 1+3:</t>
        </r>
        <r>
          <rPr>
            <sz val="8"/>
            <color indexed="81"/>
            <rFont val="Tahoma"/>
            <family val="2"/>
          </rPr>
          <t xml:space="preserve"> VIERTGEBORENES Kind ohne Anspruch</t>
        </r>
        <r>
          <rPr>
            <b/>
            <sz val="8"/>
            <color indexed="81"/>
            <rFont val="Tahoma"/>
            <family val="2"/>
          </rPr>
          <t xml:space="preserve">
Formular2:</t>
        </r>
        <r>
          <rPr>
            <sz val="8"/>
            <color indexed="81"/>
            <rFont val="Tahoma"/>
            <family val="2"/>
          </rPr>
          <t xml:space="preserve">       ZWEITGEBORENES Kind vom Lebenspartner</t>
        </r>
      </text>
    </comment>
    <comment ref="B26" authorId="1" shapeId="0">
      <text>
        <r>
          <rPr>
            <sz val="8"/>
            <color indexed="81"/>
            <rFont val="Tahoma"/>
            <family val="2"/>
          </rPr>
          <t>Ändert den Text automatisch zwischen
"pro Monat" und "pro Jahr"
wenn eine Anzahl Monate eingegeben wird..</t>
        </r>
      </text>
    </comment>
    <comment ref="D26" authorId="1" shapeId="0">
      <text>
        <r>
          <rPr>
            <sz val="8"/>
            <color indexed="81"/>
            <rFont val="Tahoma"/>
            <family val="2"/>
          </rPr>
          <t>Betrag pro Jahr oder pro Monat eingeben.
Wenn Betrag pro Monat, dann Anzahl Monate eingeben.</t>
        </r>
      </text>
    </comment>
    <comment ref="F26" authorId="1" shapeId="0">
      <text>
        <r>
          <rPr>
            <sz val="8"/>
            <color indexed="81"/>
            <rFont val="Tahoma"/>
            <family val="2"/>
          </rPr>
          <t>Wenn hier Monate eingegeben werden,
dann Betrag pro Monat, sonst pro Jahr!</t>
        </r>
      </text>
    </comment>
    <comment ref="B30" authorId="0" shapeId="0">
      <text>
        <r>
          <rPr>
            <b/>
            <sz val="8"/>
            <color indexed="81"/>
            <rFont val="Tahoma"/>
            <family val="2"/>
          </rPr>
          <t>Formular 1 - 3:</t>
        </r>
        <r>
          <rPr>
            <sz val="8"/>
            <color indexed="81"/>
            <rFont val="Tahoma"/>
            <family val="2"/>
          </rPr>
          <t xml:space="preserve">
Unter </t>
        </r>
        <r>
          <rPr>
            <b/>
            <sz val="8"/>
            <color indexed="81"/>
            <rFont val="Tahoma"/>
            <family val="2"/>
          </rPr>
          <t xml:space="preserve">1b) </t>
        </r>
        <r>
          <rPr>
            <b/>
            <u/>
            <sz val="8"/>
            <color indexed="81"/>
            <rFont val="Tahoma"/>
            <family val="2"/>
          </rPr>
          <t>NUR ERWERBSEINKOMMEN</t>
        </r>
        <r>
          <rPr>
            <b/>
            <sz val="8"/>
            <color indexed="81"/>
            <rFont val="Tahoma"/>
            <family val="2"/>
          </rPr>
          <t xml:space="preserve"> </t>
        </r>
        <r>
          <rPr>
            <sz val="8"/>
            <color indexed="81"/>
            <rFont val="Tahoma"/>
            <family val="2"/>
          </rPr>
          <t>DES/DER BERECHTIGTEN BERECHNEN!
Andere Einkommen, bspw. Renten, ALK, Lehrlingslöhne der Kinder (1/2 vom Lehringslohn
über Fr. 400.00) unter</t>
        </r>
        <r>
          <rPr>
            <b/>
            <sz val="8"/>
            <color indexed="81"/>
            <rFont val="Tahoma"/>
            <family val="2"/>
          </rPr>
          <t xml:space="preserve"> 1e) </t>
        </r>
        <r>
          <rPr>
            <sz val="8"/>
            <color indexed="81"/>
            <rFont val="Tahoma"/>
            <family val="2"/>
          </rPr>
          <t xml:space="preserve">berücksichtigen.
</t>
        </r>
        <r>
          <rPr>
            <b/>
            <sz val="8"/>
            <color indexed="81"/>
            <rFont val="Tahoma"/>
            <family val="2"/>
          </rPr>
          <t>Formular 4:</t>
        </r>
        <r>
          <rPr>
            <sz val="8"/>
            <color indexed="81"/>
            <rFont val="Tahoma"/>
            <family val="2"/>
          </rPr>
          <t xml:space="preserve">
Lehrlingslohn sowie Einkommen aus Berufspraktika </t>
        </r>
        <r>
          <rPr>
            <b/>
            <sz val="8"/>
            <color indexed="81"/>
            <rFont val="Tahoma"/>
            <family val="2"/>
          </rPr>
          <t>in Formular 4</t>
        </r>
        <r>
          <rPr>
            <sz val="8"/>
            <color indexed="81"/>
            <rFont val="Tahoma"/>
            <family val="2"/>
          </rPr>
          <t xml:space="preserve"> </t>
        </r>
        <r>
          <rPr>
            <u/>
            <sz val="8"/>
            <color indexed="81"/>
            <rFont val="Tahoma"/>
            <family val="2"/>
          </rPr>
          <t>NICHT</t>
        </r>
        <r>
          <rPr>
            <sz val="8"/>
            <color indexed="81"/>
            <rFont val="Tahoma"/>
            <family val="2"/>
          </rPr>
          <t xml:space="preserve"> berechnen.</t>
        </r>
      </text>
    </comment>
    <comment ref="C30" authorId="1" shapeId="0">
      <text>
        <r>
          <rPr>
            <sz val="8"/>
            <color indexed="81"/>
            <rFont val="Tahoma"/>
            <family val="2"/>
          </rPr>
          <t>Betrag pro Jahr oder pro Monat eingeben.
Wenn Betrag pro Monat, dann Anzahl Monate eingeben.</t>
        </r>
      </text>
    </comment>
    <comment ref="F30" authorId="1" shapeId="0">
      <text>
        <r>
          <rPr>
            <sz val="8"/>
            <color indexed="81"/>
            <rFont val="Tahoma"/>
            <family val="2"/>
          </rPr>
          <t>Wenn hier Monate eingegeben werden,
dann Betrag pro Monat, sonst pro Jahr!</t>
        </r>
      </text>
    </comment>
    <comment ref="C31" authorId="1" shapeId="0">
      <text>
        <r>
          <rPr>
            <sz val="8"/>
            <color indexed="81"/>
            <rFont val="Tahoma"/>
            <family val="2"/>
          </rPr>
          <t>Betrag pro Jahr oder pro Monat eingeben.
Wenn Betrag pro Monat, dann Anzahl Monate eingeben.</t>
        </r>
      </text>
    </comment>
    <comment ref="F31" authorId="1" shapeId="0">
      <text>
        <r>
          <rPr>
            <sz val="8"/>
            <color indexed="81"/>
            <rFont val="Tahoma"/>
            <family val="2"/>
          </rPr>
          <t>Wenn hier Monate eingegeben werden,
dann Betrag pro Monat, sonst pro Jahr!</t>
        </r>
      </text>
    </comment>
    <comment ref="C32" authorId="1" shapeId="0">
      <text>
        <r>
          <rPr>
            <sz val="8"/>
            <color indexed="81"/>
            <rFont val="Tahoma"/>
            <family val="2"/>
          </rPr>
          <t>Betrag pro Jahr oder pro Monat eingeben.
Wenn Betrag pro Monat, dann Anzahl Monate eingeben.</t>
        </r>
      </text>
    </comment>
    <comment ref="F32" authorId="1" shapeId="0">
      <text>
        <r>
          <rPr>
            <sz val="8"/>
            <color indexed="81"/>
            <rFont val="Tahoma"/>
            <family val="2"/>
          </rPr>
          <t>Wenn hier Monate eingegeben werden,
dann Betrag pro Monat, sonst pro Jahr!</t>
        </r>
      </text>
    </comment>
    <comment ref="B34" authorId="0" shapeId="0">
      <text>
        <r>
          <rPr>
            <sz val="8"/>
            <color indexed="81"/>
            <rFont val="Tahoma"/>
            <family val="2"/>
          </rPr>
          <t xml:space="preserve">Unter </t>
        </r>
        <r>
          <rPr>
            <b/>
            <sz val="8"/>
            <color indexed="81"/>
            <rFont val="Tahoma"/>
            <family val="2"/>
          </rPr>
          <t>1c)</t>
        </r>
        <r>
          <rPr>
            <sz val="8"/>
            <color indexed="81"/>
            <rFont val="Tahoma"/>
            <family val="2"/>
          </rPr>
          <t xml:space="preserve"> </t>
        </r>
        <r>
          <rPr>
            <b/>
            <sz val="8"/>
            <color indexed="81"/>
            <rFont val="Tahoma"/>
            <family val="2"/>
          </rPr>
          <t xml:space="preserve">NUR </t>
        </r>
        <r>
          <rPr>
            <b/>
            <u/>
            <sz val="8"/>
            <color indexed="81"/>
            <rFont val="Tahoma"/>
            <family val="2"/>
          </rPr>
          <t>ERWERBSEINKOMMEN</t>
        </r>
        <r>
          <rPr>
            <sz val="8"/>
            <color indexed="81"/>
            <rFont val="Tahoma"/>
            <family val="2"/>
          </rPr>
          <t xml:space="preserve"> DES/DER LEBENSPARTNER/IN BERECHNEN!
Andere Einkommen, Lehrlingslöhne (über Fr. 400.00) unter</t>
        </r>
        <r>
          <rPr>
            <b/>
            <sz val="8"/>
            <color indexed="81"/>
            <rFont val="Tahoma"/>
            <family val="2"/>
          </rPr>
          <t xml:space="preserve"> 1e) </t>
        </r>
        <r>
          <rPr>
            <sz val="8"/>
            <color indexed="81"/>
            <rFont val="Tahoma"/>
            <family val="2"/>
          </rPr>
          <t>berücksichtigen.</t>
        </r>
      </text>
    </comment>
    <comment ref="C34" authorId="1" shapeId="0">
      <text>
        <r>
          <rPr>
            <sz val="8"/>
            <color indexed="81"/>
            <rFont val="Tahoma"/>
            <family val="2"/>
          </rPr>
          <t>Betrag pro Jahr oder pro Monat eingeben.
Wenn Betrag pro Monat, dann Anzahl Monate eingeben.</t>
        </r>
      </text>
    </comment>
    <comment ref="F34" authorId="1" shapeId="0">
      <text>
        <r>
          <rPr>
            <sz val="8"/>
            <color indexed="81"/>
            <rFont val="Tahoma"/>
            <family val="2"/>
          </rPr>
          <t>Wenn hier Monate eingegeben werden,
dann Betrag pro Monat, sonst pro Jahr!</t>
        </r>
      </text>
    </comment>
    <comment ref="C35" authorId="1" shapeId="0">
      <text>
        <r>
          <rPr>
            <sz val="8"/>
            <color indexed="81"/>
            <rFont val="Tahoma"/>
            <family val="2"/>
          </rPr>
          <t>Betrag pro Jahr oder pro Monat eingeben.
Wenn Betrag pro Monat, dann Anzahl Monate eingeben.</t>
        </r>
      </text>
    </comment>
    <comment ref="F35" authorId="1" shapeId="0">
      <text>
        <r>
          <rPr>
            <sz val="8"/>
            <color indexed="81"/>
            <rFont val="Tahoma"/>
            <family val="2"/>
          </rPr>
          <t>Wenn hier Monate eingegeben werden,
dann Betrag pro Monat, sonst pro Jahr!</t>
        </r>
      </text>
    </comment>
    <comment ref="C36" authorId="1" shapeId="0">
      <text>
        <r>
          <rPr>
            <sz val="8"/>
            <color indexed="81"/>
            <rFont val="Tahoma"/>
            <family val="2"/>
          </rPr>
          <t>Betrag pro Jahr oder pro Monat eingeben.
Wenn Betrag pro Monat, dann Anzahl Monate eingeben.</t>
        </r>
      </text>
    </comment>
    <comment ref="F36" authorId="1" shapeId="0">
      <text>
        <r>
          <rPr>
            <sz val="8"/>
            <color indexed="81"/>
            <rFont val="Tahoma"/>
            <family val="2"/>
          </rPr>
          <t>Wenn hier Monate eingegeben werden,
dann Betrag pro Monat, sonst pro Jahr!</t>
        </r>
      </text>
    </comment>
    <comment ref="B42" authorId="0" shapeId="0">
      <text>
        <r>
          <rPr>
            <b/>
            <sz val="8"/>
            <color indexed="81"/>
            <rFont val="Tahoma"/>
            <family val="2"/>
          </rPr>
          <t>Nicht zu berechnen sind öffentliche Sozialhilfeleistungen, bevorschusste Kinderalimente,
EL, freiwillige Zuwendungen Dritter, IPV, Stipendien (AmbVO § 9 Abs 3,
Praxishandbuch 3.2.5)</t>
        </r>
        <r>
          <rPr>
            <sz val="8"/>
            <color indexed="81"/>
            <rFont val="Tahoma"/>
            <family val="2"/>
          </rPr>
          <t xml:space="preserve">
</t>
        </r>
        <r>
          <rPr>
            <b/>
            <sz val="8"/>
            <color indexed="81"/>
            <rFont val="Tahoma"/>
            <family val="2"/>
          </rPr>
          <t>B</t>
        </r>
        <r>
          <rPr>
            <b/>
            <u/>
            <sz val="8"/>
            <color indexed="81"/>
            <rFont val="Tahoma"/>
            <family val="2"/>
          </rPr>
          <t>erechnen bei Formular</t>
        </r>
        <r>
          <rPr>
            <b/>
            <sz val="8"/>
            <color indexed="81"/>
            <rFont val="Tahoma"/>
            <family val="2"/>
          </rPr>
          <t>:
1-3</t>
        </r>
        <r>
          <rPr>
            <sz val="8"/>
            <color indexed="81"/>
            <rFont val="Tahoma"/>
            <family val="2"/>
          </rPr>
          <t xml:space="preserve">:  - Unterstützung durch ALK-Gelder, IV-Renten, andere Renten usw.
        - 1/2 vom Fr. 400.00 übersteigenden Lehrlinglohn/Berufsprakitikumlohn des(der) Kind(er)
</t>
        </r>
        <r>
          <rPr>
            <b/>
            <sz val="8"/>
            <color indexed="81"/>
            <rFont val="Tahoma"/>
            <family val="2"/>
          </rPr>
          <t xml:space="preserve">  4</t>
        </r>
        <r>
          <rPr>
            <sz val="8"/>
            <color indexed="81"/>
            <rFont val="Tahoma"/>
            <family val="2"/>
          </rPr>
          <t xml:space="preserve">  : - Unterhalt der Eltern, Zusatzeinkommen aus Nebenjob usw.
        - Lehrlingslohn sowie Einkommen aus Berufspraktikum </t>
        </r>
        <r>
          <rPr>
            <b/>
            <sz val="8"/>
            <color indexed="81"/>
            <rFont val="Tahoma"/>
            <family val="2"/>
          </rPr>
          <t>in Formular 4</t>
        </r>
        <r>
          <rPr>
            <sz val="8"/>
            <color indexed="81"/>
            <rFont val="Tahoma"/>
            <family val="2"/>
          </rPr>
          <t xml:space="preserve"> </t>
        </r>
        <r>
          <rPr>
            <u/>
            <sz val="8"/>
            <color indexed="81"/>
            <rFont val="Tahoma"/>
            <family val="2"/>
          </rPr>
          <t>NICHT</t>
        </r>
        <r>
          <rPr>
            <sz val="8"/>
            <color indexed="81"/>
            <rFont val="Tahoma"/>
            <family val="2"/>
          </rPr>
          <t xml:space="preserve"> berechnen</t>
        </r>
      </text>
    </comment>
    <comment ref="C42" authorId="1" shapeId="0">
      <text>
        <r>
          <rPr>
            <sz val="8"/>
            <color indexed="81"/>
            <rFont val="Tahoma"/>
            <family val="2"/>
          </rPr>
          <t>Betrag pro Jahr oder pro Monat eingeben.
Wenn Betrag pro Monat, dann Anzahl Monate eingeben.</t>
        </r>
      </text>
    </comment>
    <comment ref="F42" authorId="1" shapeId="0">
      <text>
        <r>
          <rPr>
            <sz val="8"/>
            <color indexed="81"/>
            <rFont val="Tahoma"/>
            <family val="2"/>
          </rPr>
          <t>Wenn hier Monate eingegeben werden,
dann Betrag pro Monat, sonst pro Jahr!</t>
        </r>
      </text>
    </comment>
    <comment ref="C43" authorId="1" shapeId="0">
      <text>
        <r>
          <rPr>
            <sz val="8"/>
            <color indexed="81"/>
            <rFont val="Tahoma"/>
            <family val="2"/>
          </rPr>
          <t>Betrag pro Jahr oder pro Monat eingeben.
Wenn Betrag pro Monat, dann Anzahl Monate eingeben.</t>
        </r>
      </text>
    </comment>
    <comment ref="F43" authorId="1" shapeId="0">
      <text>
        <r>
          <rPr>
            <sz val="8"/>
            <color indexed="81"/>
            <rFont val="Tahoma"/>
            <family val="2"/>
          </rPr>
          <t>Wenn hier Monate eingegeben werden,
dann Betrag pro Monat, sonst pro Jahr!</t>
        </r>
      </text>
    </comment>
    <comment ref="C44" authorId="1" shapeId="0">
      <text>
        <r>
          <rPr>
            <sz val="8"/>
            <color indexed="81"/>
            <rFont val="Tahoma"/>
            <family val="2"/>
          </rPr>
          <t>Betrag pro Jahr oder pro Monat eingeben.
Wenn Betrag pro Monat, dann Anzahl Monate eingeben.</t>
        </r>
      </text>
    </comment>
    <comment ref="F44" authorId="1" shapeId="0">
      <text>
        <r>
          <rPr>
            <sz val="8"/>
            <color indexed="81"/>
            <rFont val="Tahoma"/>
            <family val="2"/>
          </rPr>
          <t>Wenn hier Monate eingegeben werden,
dann Betrag pro Monat, sonst pro Jahr!</t>
        </r>
      </text>
    </comment>
    <comment ref="B56" authorId="0" shapeId="0">
      <text>
        <r>
          <rPr>
            <sz val="8"/>
            <color indexed="81"/>
            <rFont val="Tahoma"/>
            <family val="2"/>
          </rPr>
          <t>z.B. Sparguthaben, Wertschriften, Lotteriegewinne</t>
        </r>
      </text>
    </comment>
    <comment ref="B57" authorId="0" shapeId="0">
      <text>
        <r>
          <rPr>
            <sz val="8"/>
            <color indexed="81"/>
            <rFont val="Tahoma"/>
            <family val="2"/>
          </rPr>
          <t>z.B. Sparguthaben, Wertschriften, Lotteriegewinne</t>
        </r>
      </text>
    </comment>
    <comment ref="B58" authorId="1" shapeId="0">
      <text>
        <r>
          <rPr>
            <sz val="8"/>
            <color indexed="81"/>
            <rFont val="Tahoma"/>
            <family val="2"/>
          </rPr>
          <t>z.B. der Steuerwert eines Eigenheims</t>
        </r>
      </text>
    </comment>
    <comment ref="C63" authorId="1" shapeId="0">
      <text>
        <r>
          <rPr>
            <sz val="8"/>
            <color indexed="81"/>
            <rFont val="Tahoma"/>
            <family val="2"/>
          </rPr>
          <t xml:space="preserve">Basisalimente </t>
        </r>
        <r>
          <rPr>
            <b/>
            <sz val="8"/>
            <color indexed="81"/>
            <rFont val="Tahoma"/>
            <family val="2"/>
          </rPr>
          <t>pro Jahr</t>
        </r>
        <r>
          <rPr>
            <sz val="8"/>
            <color indexed="81"/>
            <rFont val="Tahoma"/>
            <family val="2"/>
          </rPr>
          <t xml:space="preserve">
für das erstgeborene Kind.</t>
        </r>
      </text>
    </comment>
    <comment ref="F63" authorId="1" shapeId="0">
      <text>
        <r>
          <rPr>
            <sz val="8"/>
            <color indexed="81"/>
            <rFont val="Tahoma"/>
            <family val="2"/>
          </rPr>
          <t>Hier den Multiplikator
gem. Formel im Rechtstitel
eintragen.</t>
        </r>
      </text>
    </comment>
    <comment ref="D64" authorId="1" shapeId="0">
      <text>
        <r>
          <rPr>
            <sz val="8"/>
            <color indexed="81"/>
            <rFont val="Tahoma"/>
            <family val="2"/>
          </rPr>
          <t>Hier den Divisor
gem. Formel im Rechtstitel
eintragen.</t>
        </r>
      </text>
    </comment>
    <comment ref="C66" authorId="1" shapeId="0">
      <text>
        <r>
          <rPr>
            <b/>
            <sz val="8"/>
            <color indexed="81"/>
            <rFont val="Tahoma"/>
            <family val="2"/>
          </rPr>
          <t>Anpassen</t>
        </r>
        <r>
          <rPr>
            <sz val="8"/>
            <color indexed="81"/>
            <rFont val="Tahoma"/>
            <family val="2"/>
          </rPr>
          <t xml:space="preserve">
wenn die Basisalimente
für das zweitgeborene Kind
anders festgelegt sind.</t>
        </r>
      </text>
    </comment>
    <comment ref="F66" authorId="1" shapeId="0">
      <text>
        <r>
          <rPr>
            <sz val="8"/>
            <color indexed="81"/>
            <rFont val="Tahoma"/>
            <family val="2"/>
          </rPr>
          <t>Hier den Multiplikator
gem. Formel im Rechtstitel
eintragen.</t>
        </r>
      </text>
    </comment>
    <comment ref="D67" authorId="1" shapeId="0">
      <text>
        <r>
          <rPr>
            <sz val="8"/>
            <color indexed="81"/>
            <rFont val="Tahoma"/>
            <family val="2"/>
          </rPr>
          <t>Hier den Divisor
gem. Formel im Rechtstitel
eintragen.</t>
        </r>
      </text>
    </comment>
    <comment ref="C69" authorId="1" shapeId="0">
      <text>
        <r>
          <rPr>
            <b/>
            <sz val="8"/>
            <color indexed="81"/>
            <rFont val="Tahoma"/>
            <family val="2"/>
          </rPr>
          <t>Anpassen</t>
        </r>
        <r>
          <rPr>
            <sz val="8"/>
            <color indexed="81"/>
            <rFont val="Tahoma"/>
            <family val="2"/>
          </rPr>
          <t xml:space="preserve">
wenn die Basisalimente
für das drittgeborene Kind
anders festgelegt sind.</t>
        </r>
      </text>
    </comment>
    <comment ref="F69" authorId="1" shapeId="0">
      <text>
        <r>
          <rPr>
            <sz val="8"/>
            <color indexed="81"/>
            <rFont val="Tahoma"/>
            <family val="2"/>
          </rPr>
          <t>Hier den Multiplikator
gem. Formel im Rechtstitel
eintragen.</t>
        </r>
      </text>
    </comment>
    <comment ref="D70" authorId="1" shapeId="0">
      <text>
        <r>
          <rPr>
            <sz val="8"/>
            <color indexed="81"/>
            <rFont val="Tahoma"/>
            <family val="2"/>
          </rPr>
          <t>Hier den Divisor
gem. Formel im Rechtstitel
eintragen.</t>
        </r>
      </text>
    </comment>
    <comment ref="C72" authorId="1" shapeId="0">
      <text>
        <r>
          <rPr>
            <b/>
            <sz val="8"/>
            <color indexed="81"/>
            <rFont val="Tahoma"/>
            <family val="2"/>
          </rPr>
          <t>Anpassen</t>
        </r>
        <r>
          <rPr>
            <sz val="8"/>
            <color indexed="81"/>
            <rFont val="Tahoma"/>
            <family val="2"/>
          </rPr>
          <t xml:space="preserve">
wenn die Basisalimente
für das viertgeborene Kind
anders festgelegt sind.</t>
        </r>
      </text>
    </comment>
    <comment ref="F72" authorId="1" shapeId="0">
      <text>
        <r>
          <rPr>
            <sz val="8"/>
            <color indexed="81"/>
            <rFont val="Tahoma"/>
            <family val="2"/>
          </rPr>
          <t>Hier den Multiplikator
gem. Formel im Rechtstitel
eintragen.</t>
        </r>
      </text>
    </comment>
    <comment ref="D73" authorId="1" shapeId="0">
      <text>
        <r>
          <rPr>
            <sz val="8"/>
            <color indexed="81"/>
            <rFont val="Tahoma"/>
            <family val="2"/>
          </rPr>
          <t>Hier den Divisor
gem. Formel im Rechtstitel
eintragen.</t>
        </r>
      </text>
    </comment>
  </commentList>
</comments>
</file>

<file path=xl/sharedStrings.xml><?xml version="1.0" encoding="utf-8"?>
<sst xmlns="http://schemas.openxmlformats.org/spreadsheetml/2006/main" count="90" uniqueCount="72">
  <si>
    <t>Bruttoeinkommen pro Jahr</t>
  </si>
  <si>
    <t>Reinvermögen</t>
  </si>
  <si>
    <t>Bruttoeinkommen pro Jahr, inklusive Einkommen des Partners</t>
  </si>
  <si>
    <t>zzgl. für jedes von ihm unterhaltenen Kindes</t>
  </si>
  <si>
    <t>Reinvermögen, inklusive Vermögen des Partners</t>
  </si>
  <si>
    <t xml:space="preserve">Berechnungsbogen Nr. </t>
  </si>
  <si>
    <t>1. Einkommen</t>
  </si>
  <si>
    <t>2. Vermögen</t>
  </si>
  <si>
    <t>3. Höhe der Bevorschussung</t>
  </si>
  <si>
    <t>massgebende Einkommensgrenze</t>
  </si>
  <si>
    <t>massgebende Vermögensgrenze</t>
  </si>
  <si>
    <t>zzgl. für jedes von ihm unterhaltene Kind</t>
  </si>
  <si>
    <t>Andere Vermögenswerte</t>
  </si>
  <si>
    <t>pro Jahr</t>
  </si>
  <si>
    <t>pro Monat</t>
  </si>
  <si>
    <t>Monate</t>
  </si>
  <si>
    <t>pro Monat
pro Kind</t>
  </si>
  <si>
    <t>Kinder</t>
  </si>
  <si>
    <t>1a)</t>
  </si>
  <si>
    <t>1b)</t>
  </si>
  <si>
    <t>3a)</t>
  </si>
  <si>
    <t>3b)</t>
  </si>
  <si>
    <t>Total berechnetes Einkommen</t>
  </si>
  <si>
    <t>Name</t>
  </si>
  <si>
    <t>Vorname</t>
  </si>
  <si>
    <t>Kinder- / Ausbildungszulagen</t>
  </si>
  <si>
    <t>pro Monat
pro Jahr</t>
  </si>
  <si>
    <t>Basis
Alimente
pro Jahr</t>
  </si>
  <si>
    <t>geboren</t>
  </si>
  <si>
    <t>Einkommensberechnung</t>
  </si>
  <si>
    <t>=</t>
  </si>
  <si>
    <t>Bruttoeinkommen</t>
  </si>
  <si>
    <t>Zuschlag pro Kind</t>
  </si>
  <si>
    <t>Grenzwert Reinvervögen</t>
  </si>
  <si>
    <t>Zuschlag pro Kind v. Partner</t>
  </si>
  <si>
    <t>Vermögen Total</t>
  </si>
  <si>
    <t>berechneter Vermögensverzehr</t>
  </si>
  <si>
    <t>Anspruch gemäss Rechtstitel</t>
  </si>
  <si>
    <t>I60</t>
  </si>
  <si>
    <t>zzgl. für jedes von ihnen unterhaltenen Kindes</t>
  </si>
  <si>
    <t>1/15 von dem übersteigenden Reinvermögen wird dem Einkommen zugerechnet</t>
  </si>
  <si>
    <t>pro Kind des Partners, wenn unter dessen Obhut, oder
die effektiven Unterhaltszahlungen an die Kinder, die nicht unter seiner Obhut stehen</t>
  </si>
  <si>
    <t>Gültig ab:</t>
  </si>
  <si>
    <t>bis:</t>
  </si>
  <si>
    <t>des nicht verpflichteten, alleinstehenden Elternteils</t>
  </si>
  <si>
    <t>Anspruchsberechtigte:</t>
  </si>
  <si>
    <t>(kleinster Betrag von Pos. 3b)</t>
  </si>
  <si>
    <t xml:space="preserve">         pro Jahr</t>
  </si>
  <si>
    <t xml:space="preserve">        pro Monat
        (gerundet)</t>
  </si>
  <si>
    <t xml:space="preserve">      pro Jahr</t>
  </si>
  <si>
    <r>
      <t xml:space="preserve">        pro Monat</t>
    </r>
    <r>
      <rPr>
        <sz val="8"/>
        <rFont val="Arial"/>
        <family val="2"/>
      </rPr>
      <t xml:space="preserve">
        (gerundet)</t>
    </r>
  </si>
  <si>
    <t>abzgl. Vermögens-Freibetrag</t>
  </si>
  <si>
    <t>des jährlich maximal bevorschussbaren Betrages in Abhängigkeit des Einkommens</t>
  </si>
  <si>
    <r>
      <t xml:space="preserve">Anspruch in der Höhe </t>
    </r>
    <r>
      <rPr>
        <sz val="8"/>
        <rFont val="Arial"/>
        <family val="2"/>
      </rPr>
      <t>(nicht zutreffendes streichen)</t>
    </r>
  </si>
  <si>
    <t>2a)</t>
  </si>
  <si>
    <r>
      <t xml:space="preserve">a) </t>
    </r>
    <r>
      <rPr>
        <b/>
        <u/>
        <sz val="12"/>
        <rFont val="Arial"/>
        <family val="2"/>
      </rPr>
      <t>beim nicht verpflichteten, alleinstehenden Elternteil</t>
    </r>
  </si>
  <si>
    <r>
      <t xml:space="preserve">c) </t>
    </r>
    <r>
      <rPr>
        <b/>
        <u/>
        <sz val="12"/>
        <rFont val="Arial"/>
        <family val="2"/>
      </rPr>
      <t>beim nicht verpflichteten, in Wohn- oder Wirtschaftgemeinschaft lebenden Elternteil</t>
    </r>
  </si>
  <si>
    <r>
      <t xml:space="preserve">d) </t>
    </r>
    <r>
      <rPr>
        <b/>
        <u/>
        <sz val="12"/>
        <rFont val="Arial"/>
        <family val="2"/>
      </rPr>
      <t>beim Kind</t>
    </r>
  </si>
  <si>
    <r>
      <t xml:space="preserve">b) </t>
    </r>
    <r>
      <rPr>
        <b/>
        <u/>
        <sz val="12"/>
        <rFont val="Arial"/>
        <family val="2"/>
      </rPr>
      <t xml:space="preserve">beim nicht verpflichteten, verheirateten, in einer eingetragenen Partnerschaft
</t>
    </r>
    <r>
      <rPr>
        <b/>
        <sz val="12"/>
        <rFont val="Arial"/>
        <family val="2"/>
      </rPr>
      <t xml:space="preserve">    </t>
    </r>
    <r>
      <rPr>
        <b/>
        <u/>
        <sz val="12"/>
        <rFont val="Arial"/>
        <family val="2"/>
      </rPr>
      <t>oder im Konkubinat lebenden Elternteil</t>
    </r>
  </si>
  <si>
    <t>des volljährigen Kindes</t>
  </si>
  <si>
    <r>
      <t xml:space="preserve">                         </t>
    </r>
    <r>
      <rPr>
        <b/>
        <u/>
        <sz val="12"/>
        <rFont val="Arial"/>
        <family val="2"/>
      </rPr>
      <t>Höchstbetrag für die Bevorschussung</t>
    </r>
    <r>
      <rPr>
        <sz val="12"/>
        <rFont val="Arial"/>
        <family val="2"/>
      </rPr>
      <t xml:space="preserve"> (einfache Waisenrente)</t>
    </r>
  </si>
  <si>
    <r>
      <t xml:space="preserve">                         </t>
    </r>
    <r>
      <rPr>
        <b/>
        <u/>
        <sz val="12"/>
        <rFont val="Arial"/>
        <family val="2"/>
      </rPr>
      <t>Einkommensfreibetrag</t>
    </r>
    <r>
      <rPr>
        <sz val="12"/>
        <rFont val="Arial"/>
        <family val="2"/>
      </rPr>
      <t xml:space="preserve"> (%-Anteil vom Bruttoerwerbseinkommen</t>
    </r>
  </si>
  <si>
    <t xml:space="preserve"> Einkommensfreibetrag (%-Abzug vom Bruttoerwerbseinkommen)</t>
  </si>
  <si>
    <t>des nicht verpflichteten, in Wohn- und
Wirtschaftsgemeinschaft lebenden Elternteils</t>
  </si>
  <si>
    <t>des nicht verpflichteten, in Ehe-, Konkubinat oder
eingetragener Partnerschaft lebenden Elternteils</t>
  </si>
  <si>
    <r>
      <t xml:space="preserve">Der Anspruch auf Bevorschussung von Kinderalimenten entfällt gemäss
</t>
    </r>
    <r>
      <rPr>
        <b/>
        <sz val="11"/>
        <rFont val="Arial"/>
        <family val="2"/>
      </rPr>
      <t xml:space="preserve">§ 9 Abs. 1 der Alimentenbevorschussungsverordnung  </t>
    </r>
    <r>
      <rPr>
        <sz val="11"/>
        <rFont val="Arial"/>
        <family val="2"/>
      </rPr>
      <t>(AmbVO), wenn eine der folgenden
Einkommens- und/oder Vermögensgrenzen erreicht oder überschritten wird:</t>
    </r>
  </si>
  <si>
    <t>höchste einfache Waisenrente gemäss § 12 Abs.1 der AmbVO</t>
  </si>
  <si>
    <t>Einkommensgrenze (§9)</t>
  </si>
  <si>
    <t>Vermögensverzehr (§ 9)</t>
  </si>
  <si>
    <t>Vermögensgrenze (§ 9)</t>
  </si>
  <si>
    <r>
      <rPr>
        <b/>
        <sz val="8"/>
        <rFont val="Arial Narrow"/>
        <family val="2"/>
      </rPr>
      <t>© Christoph Schneckenburger     Kirchbergstrasse 60    8207 Schaffhausen     Tel.: +41 52 640 14 25 / +41 79 721 54 12     Mail: juvi@vtxnet.ch    |    Version 3.00</t>
    </r>
    <r>
      <rPr>
        <sz val="8"/>
        <rFont val="Arial Narrow"/>
        <family val="2"/>
      </rPr>
      <t xml:space="preserve"> - April 2015
Ich übernehme ausdrücklich keine Gewähr für die Richtigkeit der Ergebnisse die durch die Berechnung mit dieser Exceltabelle für Alimentenbevorschussung entstehen. 
Prüfen Sie auf einem zweiten Weg, ob alle Berechnungen korrekt sind.
</t>
    </r>
    <r>
      <rPr>
        <b/>
        <sz val="8"/>
        <rFont val="Arial Narrow"/>
        <family val="2"/>
      </rPr>
      <t>Eine Haftung für Schäden oder wirtschaftliche Nachteile jeder Art, die durch die Nutzung dieses Berechnungsbogens (BAB) entstehen, wird in allen Fällen abgelehnt.</t>
    </r>
  </si>
  <si>
    <t>MAKRO -
FUNKTIONEN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</si>
</sst>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SFr.&quot;\ * #,##0.00_ ;_ &quot;SFr.&quot;\ * \-#,##0.00_ ;_ &quot;SFr.&quot;\ * &quot;-&quot;??_ ;_ @_ "/>
    <numFmt numFmtId="165" formatCode="0.0"/>
    <numFmt numFmtId="166" formatCode="&quot;SFr.&quot;\ #,##0.00"/>
    <numFmt numFmtId="167" formatCode="0.00000"/>
  </numFmts>
  <fonts count="47" x14ac:knownFonts="1">
    <font>
      <sz val="10"/>
      <name val="Arial"/>
    </font>
    <font>
      <sz val="10"/>
      <name val="Arial"/>
      <family val="2"/>
    </font>
    <font>
      <b/>
      <sz val="12"/>
      <name val="Arial"/>
      <family val="2"/>
    </font>
    <font>
      <sz val="10"/>
      <name val="Arial"/>
      <family val="2"/>
    </font>
    <font>
      <b/>
      <sz val="10"/>
      <name val="Arial"/>
      <family val="2"/>
    </font>
    <font>
      <sz val="10"/>
      <color indexed="10"/>
      <name val="Arial"/>
      <family val="2"/>
    </font>
    <font>
      <b/>
      <sz val="14"/>
      <name val="Arial"/>
      <family val="2"/>
    </font>
    <font>
      <sz val="9"/>
      <name val="Arial"/>
      <family val="2"/>
    </font>
    <font>
      <b/>
      <sz val="12"/>
      <color indexed="10"/>
      <name val="Arial"/>
      <family val="2"/>
    </font>
    <font>
      <sz val="12"/>
      <name val="Arial"/>
      <family val="2"/>
    </font>
    <font>
      <sz val="8"/>
      <name val="Arial"/>
      <family val="2"/>
    </font>
    <font>
      <sz val="8"/>
      <color indexed="81"/>
      <name val="Tahoma"/>
      <family val="2"/>
    </font>
    <font>
      <b/>
      <sz val="8"/>
      <color indexed="81"/>
      <name val="Tahoma"/>
      <family val="2"/>
    </font>
    <font>
      <sz val="8"/>
      <name val="Arial Narrow"/>
      <family val="2"/>
    </font>
    <font>
      <sz val="11"/>
      <name val="Arial"/>
      <family val="2"/>
    </font>
    <font>
      <b/>
      <sz val="11"/>
      <name val="Arial"/>
      <family val="2"/>
    </font>
    <font>
      <sz val="8"/>
      <color indexed="62"/>
      <name val="Arial"/>
      <family val="2"/>
    </font>
    <font>
      <sz val="10"/>
      <color indexed="62"/>
      <name val="Arial"/>
      <family val="2"/>
    </font>
    <font>
      <b/>
      <sz val="10"/>
      <color indexed="62"/>
      <name val="Arial"/>
      <family val="2"/>
    </font>
    <font>
      <i/>
      <sz val="8"/>
      <name val="Arial"/>
      <family val="2"/>
    </font>
    <font>
      <u/>
      <sz val="10"/>
      <name val="Arial"/>
      <family val="2"/>
    </font>
    <font>
      <sz val="8"/>
      <color indexed="10"/>
      <name val="Arial Black"/>
      <family val="2"/>
    </font>
    <font>
      <sz val="16"/>
      <name val="Arial"/>
      <family val="2"/>
    </font>
    <font>
      <b/>
      <u/>
      <sz val="10"/>
      <name val="Arial"/>
      <family val="2"/>
    </font>
    <font>
      <b/>
      <u/>
      <sz val="12"/>
      <name val="Arial"/>
      <family val="2"/>
    </font>
    <font>
      <b/>
      <sz val="10"/>
      <color indexed="10"/>
      <name val="Arial"/>
      <family val="2"/>
    </font>
    <font>
      <b/>
      <sz val="8"/>
      <name val="Arial"/>
      <family val="2"/>
    </font>
    <font>
      <sz val="10"/>
      <color indexed="81"/>
      <name val="Tahoma"/>
      <family val="2"/>
    </font>
    <font>
      <b/>
      <sz val="10"/>
      <color indexed="81"/>
      <name val="Tahoma"/>
      <family val="2"/>
    </font>
    <font>
      <sz val="10"/>
      <color indexed="8"/>
      <name val="Arial"/>
      <family val="2"/>
    </font>
    <font>
      <b/>
      <sz val="12"/>
      <name val="Wingdings"/>
      <charset val="2"/>
    </font>
    <font>
      <u/>
      <sz val="8"/>
      <color indexed="81"/>
      <name val="Tahoma"/>
      <family val="2"/>
    </font>
    <font>
      <b/>
      <sz val="9"/>
      <name val="Arial"/>
      <family val="2"/>
    </font>
    <font>
      <b/>
      <u/>
      <sz val="8"/>
      <color indexed="81"/>
      <name val="Tahoma"/>
      <family val="2"/>
    </font>
    <font>
      <sz val="8"/>
      <name val="Arial"/>
      <family val="2"/>
    </font>
    <font>
      <b/>
      <sz val="10"/>
      <color indexed="18"/>
      <name val="Arial"/>
      <family val="2"/>
    </font>
    <font>
      <sz val="10"/>
      <color indexed="9"/>
      <name val="Arial"/>
      <family val="2"/>
    </font>
    <font>
      <sz val="8"/>
      <color indexed="10"/>
      <name val="Tahoma"/>
      <family val="2"/>
    </font>
    <font>
      <sz val="8"/>
      <color rgb="FFFF0000"/>
      <name val="Arial Narrow"/>
      <family val="2"/>
    </font>
    <font>
      <sz val="8"/>
      <color rgb="FF008000"/>
      <name val="Arial Narrow"/>
      <family val="2"/>
    </font>
    <font>
      <sz val="7"/>
      <color rgb="FFFF0000"/>
      <name val="Tahoma"/>
      <family val="2"/>
    </font>
    <font>
      <b/>
      <sz val="10"/>
      <color rgb="FF000000"/>
      <name val="Symbol"/>
      <family val="1"/>
      <charset val="2"/>
    </font>
    <font>
      <sz val="10"/>
      <color rgb="FF000000"/>
      <name val="Symbol"/>
      <family val="1"/>
      <charset val="2"/>
    </font>
    <font>
      <sz val="6"/>
      <color indexed="81"/>
      <name val="Tahoma"/>
      <family val="2"/>
    </font>
    <font>
      <b/>
      <sz val="8"/>
      <name val="Arial Narrow"/>
      <family val="2"/>
    </font>
    <font>
      <b/>
      <sz val="6"/>
      <color indexed="81"/>
      <name val="Tahoma"/>
      <family val="2"/>
    </font>
    <font>
      <b/>
      <sz val="6"/>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mediumGray">
        <fgColor indexed="9"/>
        <bgColor indexed="43"/>
      </patternFill>
    </fill>
    <fill>
      <patternFill patternType="mediumGray">
        <fgColor indexed="9"/>
        <bgColor indexed="42"/>
      </patternFill>
    </fill>
    <fill>
      <patternFill patternType="mediumGray">
        <fgColor indexed="9"/>
        <bgColor indexed="41"/>
      </patternFill>
    </fill>
    <fill>
      <patternFill patternType="mediumGray">
        <fgColor indexed="9"/>
        <bgColor indexed="46"/>
      </patternFill>
    </fill>
    <fill>
      <patternFill patternType="mediumGray">
        <fgColor indexed="9"/>
        <bgColor indexed="45"/>
      </patternFill>
    </fill>
    <fill>
      <patternFill patternType="solid">
        <fgColor indexed="63"/>
        <bgColor indexed="64"/>
      </patternFill>
    </fill>
    <fill>
      <patternFill patternType="solid">
        <fgColor indexed="46"/>
        <bgColor indexed="64"/>
      </patternFill>
    </fill>
    <fill>
      <patternFill patternType="solid">
        <fgColor indexed="20"/>
        <bgColor indexed="64"/>
      </patternFill>
    </fill>
    <fill>
      <patternFill patternType="mediumGray">
        <fgColor indexed="9"/>
        <bgColor indexed="22"/>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ck">
        <color indexed="62"/>
      </left>
      <right style="thick">
        <color indexed="62"/>
      </right>
      <top style="thick">
        <color indexed="62"/>
      </top>
      <bottom style="thick">
        <color indexed="62"/>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hair">
        <color indexed="64"/>
      </right>
      <top/>
      <bottom/>
      <diagonal/>
    </border>
    <border>
      <left style="hair">
        <color indexed="64"/>
      </left>
      <right style="hair">
        <color indexed="64"/>
      </right>
      <top/>
      <bottom/>
      <diagonal/>
    </border>
    <border>
      <left/>
      <right/>
      <top style="thin">
        <color indexed="64"/>
      </top>
      <bottom style="medium">
        <color indexed="64"/>
      </bottom>
      <diagonal/>
    </border>
    <border>
      <left/>
      <right/>
      <top/>
      <bottom style="thin">
        <color indexed="62"/>
      </bottom>
      <diagonal/>
    </border>
    <border>
      <left/>
      <right/>
      <top style="thin">
        <color indexed="62"/>
      </top>
      <bottom style="thin">
        <color indexed="62"/>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thin">
        <color indexed="62"/>
      </top>
      <bottom/>
      <diagonal/>
    </border>
    <border>
      <left style="hair">
        <color indexed="64"/>
      </left>
      <right/>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383">
    <xf numFmtId="0" fontId="0" fillId="0" borderId="0" xfId="0"/>
    <xf numFmtId="0" fontId="3" fillId="0" borderId="0" xfId="0" applyFont="1" applyFill="1"/>
    <xf numFmtId="0" fontId="3" fillId="0" borderId="0" xfId="0" applyFont="1"/>
    <xf numFmtId="0" fontId="3" fillId="0" borderId="0" xfId="0" applyFont="1" applyFill="1" applyAlignment="1">
      <alignment horizontal="center"/>
    </xf>
    <xf numFmtId="0" fontId="3" fillId="0" borderId="0" xfId="0" applyFont="1" applyFill="1" applyAlignment="1">
      <alignment horizontal="right"/>
    </xf>
    <xf numFmtId="4" fontId="3" fillId="0" borderId="0" xfId="0" applyNumberFormat="1" applyFont="1" applyFill="1"/>
    <xf numFmtId="0" fontId="3" fillId="0" borderId="0" xfId="0" applyFont="1" applyAlignment="1">
      <alignment horizontal="center"/>
    </xf>
    <xf numFmtId="0" fontId="3" fillId="0" borderId="0" xfId="0" applyFont="1" applyAlignment="1">
      <alignment horizontal="right"/>
    </xf>
    <xf numFmtId="4" fontId="3" fillId="0" borderId="0" xfId="0" applyNumberFormat="1" applyFont="1"/>
    <xf numFmtId="0" fontId="6" fillId="2" borderId="0" xfId="0" applyFont="1" applyFill="1" applyAlignment="1" applyProtection="1">
      <alignment horizontal="left" vertical="center"/>
      <protection locked="0"/>
    </xf>
    <xf numFmtId="0" fontId="3" fillId="3" borderId="0" xfId="0" applyFont="1" applyFill="1" applyProtection="1">
      <protection hidden="1"/>
    </xf>
    <xf numFmtId="0" fontId="3" fillId="3" borderId="0" xfId="0" applyFont="1" applyFill="1" applyAlignment="1" applyProtection="1">
      <alignment horizontal="center"/>
      <protection hidden="1"/>
    </xf>
    <xf numFmtId="0" fontId="3" fillId="3" borderId="0" xfId="0" applyFont="1" applyFill="1" applyAlignment="1" applyProtection="1">
      <alignment horizontal="right"/>
      <protection hidden="1"/>
    </xf>
    <xf numFmtId="0" fontId="3" fillId="3" borderId="0" xfId="0" applyFont="1" applyFill="1" applyAlignment="1" applyProtection="1">
      <alignment vertical="top"/>
      <protection hidden="1"/>
    </xf>
    <xf numFmtId="0" fontId="3" fillId="3" borderId="0" xfId="0" applyFont="1" applyFill="1" applyAlignment="1" applyProtection="1">
      <alignment vertical="center"/>
      <protection hidden="1"/>
    </xf>
    <xf numFmtId="0" fontId="4" fillId="3" borderId="0" xfId="0" applyFont="1" applyFill="1" applyAlignment="1" applyProtection="1">
      <alignment horizontal="right" vertical="center"/>
      <protection hidden="1"/>
    </xf>
    <xf numFmtId="0" fontId="3" fillId="3" borderId="0" xfId="0" applyFont="1" applyFill="1" applyAlignment="1" applyProtection="1">
      <alignment horizontal="center" vertical="center"/>
      <protection hidden="1"/>
    </xf>
    <xf numFmtId="0" fontId="10" fillId="3" borderId="0" xfId="0" applyFont="1" applyFill="1" applyProtection="1">
      <protection hidden="1"/>
    </xf>
    <xf numFmtId="0" fontId="10" fillId="3" borderId="0" xfId="0" applyFont="1" applyFill="1" applyAlignment="1" applyProtection="1">
      <alignment horizontal="center"/>
      <protection hidden="1"/>
    </xf>
    <xf numFmtId="0" fontId="10" fillId="3" borderId="0" xfId="0" applyFont="1" applyFill="1" applyAlignment="1" applyProtection="1">
      <alignment horizontal="right"/>
      <protection hidden="1"/>
    </xf>
    <xf numFmtId="4" fontId="10" fillId="3" borderId="0" xfId="0" applyNumberFormat="1" applyFont="1" applyFill="1" applyAlignment="1" applyProtection="1">
      <alignment horizontal="center"/>
      <protection hidden="1"/>
    </xf>
    <xf numFmtId="4" fontId="10" fillId="3" borderId="0" xfId="0" applyNumberFormat="1" applyFont="1" applyFill="1" applyBorder="1" applyProtection="1">
      <protection hidden="1"/>
    </xf>
    <xf numFmtId="0" fontId="3" fillId="3" borderId="0" xfId="0" applyFont="1" applyFill="1" applyBorder="1" applyAlignment="1" applyProtection="1">
      <alignment horizontal="left"/>
      <protection hidden="1"/>
    </xf>
    <xf numFmtId="0" fontId="4" fillId="3" borderId="1" xfId="0" applyFont="1" applyFill="1" applyBorder="1" applyAlignment="1" applyProtection="1">
      <alignment vertical="center"/>
      <protection hidden="1"/>
    </xf>
    <xf numFmtId="0" fontId="4" fillId="3" borderId="0" xfId="0" applyFont="1" applyFill="1" applyAlignment="1" applyProtection="1">
      <alignment horizontal="right"/>
      <protection hidden="1"/>
    </xf>
    <xf numFmtId="0" fontId="2" fillId="3" borderId="0" xfId="0" applyFont="1" applyFill="1" applyProtection="1">
      <protection hidden="1"/>
    </xf>
    <xf numFmtId="4" fontId="3" fillId="3" borderId="0" xfId="1" applyNumberFormat="1" applyFont="1" applyFill="1" applyProtection="1">
      <protection hidden="1"/>
    </xf>
    <xf numFmtId="4" fontId="3" fillId="3" borderId="0" xfId="1" applyNumberFormat="1" applyFont="1" applyFill="1" applyBorder="1" applyProtection="1">
      <protection hidden="1"/>
    </xf>
    <xf numFmtId="0" fontId="4" fillId="3" borderId="2" xfId="0" applyFont="1" applyFill="1" applyBorder="1" applyProtection="1">
      <protection hidden="1"/>
    </xf>
    <xf numFmtId="0" fontId="3" fillId="3" borderId="2" xfId="0" applyFont="1" applyFill="1" applyBorder="1" applyProtection="1">
      <protection hidden="1"/>
    </xf>
    <xf numFmtId="0" fontId="3" fillId="3" borderId="2" xfId="0" applyFont="1" applyFill="1" applyBorder="1" applyAlignment="1" applyProtection="1">
      <alignment horizontal="center"/>
      <protection hidden="1"/>
    </xf>
    <xf numFmtId="0" fontId="3" fillId="3" borderId="2" xfId="0" applyFont="1" applyFill="1" applyBorder="1" applyAlignment="1" applyProtection="1">
      <alignment horizontal="right"/>
      <protection hidden="1"/>
    </xf>
    <xf numFmtId="4" fontId="3" fillId="3" borderId="2" xfId="1" applyNumberFormat="1" applyFont="1" applyFill="1" applyBorder="1" applyProtection="1">
      <protection hidden="1"/>
    </xf>
    <xf numFmtId="0" fontId="3" fillId="3" borderId="3" xfId="0" applyFont="1" applyFill="1" applyBorder="1" applyProtection="1">
      <protection hidden="1"/>
    </xf>
    <xf numFmtId="0" fontId="3" fillId="3" borderId="3" xfId="0" applyFont="1" applyFill="1" applyBorder="1" applyAlignment="1" applyProtection="1">
      <alignment horizontal="center"/>
      <protection hidden="1"/>
    </xf>
    <xf numFmtId="0" fontId="3" fillId="3" borderId="3" xfId="0" applyFont="1" applyFill="1" applyBorder="1" applyAlignment="1" applyProtection="1">
      <alignment horizontal="center" vertical="center"/>
      <protection hidden="1"/>
    </xf>
    <xf numFmtId="4" fontId="3" fillId="3" borderId="1" xfId="1" applyNumberFormat="1" applyFont="1" applyFill="1" applyBorder="1" applyAlignment="1" applyProtection="1">
      <alignment vertical="center"/>
      <protection hidden="1"/>
    </xf>
    <xf numFmtId="0" fontId="4" fillId="3" borderId="0" xfId="0" applyFont="1" applyFill="1" applyAlignment="1" applyProtection="1">
      <alignment vertical="top"/>
      <protection hidden="1"/>
    </xf>
    <xf numFmtId="0" fontId="3" fillId="3" borderId="0" xfId="0" applyFont="1" applyFill="1" applyAlignment="1" applyProtection="1">
      <alignment horizontal="center" vertical="top"/>
      <protection hidden="1"/>
    </xf>
    <xf numFmtId="0" fontId="3" fillId="3" borderId="0" xfId="0" applyFont="1" applyFill="1" applyAlignment="1" applyProtection="1">
      <alignment horizontal="right" vertical="top"/>
      <protection hidden="1"/>
    </xf>
    <xf numFmtId="4" fontId="4" fillId="3" borderId="0" xfId="1" applyNumberFormat="1" applyFont="1" applyFill="1" applyAlignment="1" applyProtection="1">
      <alignment vertical="top"/>
      <protection hidden="1"/>
    </xf>
    <xf numFmtId="0" fontId="4" fillId="3" borderId="0" xfId="0" applyFont="1" applyFill="1" applyProtection="1">
      <protection hidden="1"/>
    </xf>
    <xf numFmtId="0" fontId="7" fillId="3" borderId="0" xfId="0" applyFont="1" applyFill="1" applyAlignment="1" applyProtection="1">
      <alignment horizontal="center" wrapText="1"/>
      <protection hidden="1"/>
    </xf>
    <xf numFmtId="0" fontId="7" fillId="3" borderId="0" xfId="0" applyFont="1" applyFill="1" applyAlignment="1" applyProtection="1">
      <alignment horizontal="center"/>
      <protection hidden="1"/>
    </xf>
    <xf numFmtId="0" fontId="10" fillId="3" borderId="4" xfId="0" applyFont="1" applyFill="1" applyBorder="1" applyAlignment="1" applyProtection="1">
      <alignment horizontal="center" wrapText="1"/>
      <protection hidden="1"/>
    </xf>
    <xf numFmtId="0" fontId="10" fillId="3" borderId="2"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4" fontId="3" fillId="3" borderId="5" xfId="1" applyNumberFormat="1" applyFont="1" applyFill="1" applyBorder="1" applyProtection="1">
      <protection hidden="1"/>
    </xf>
    <xf numFmtId="4" fontId="10" fillId="3" borderId="3" xfId="0" applyNumberFormat="1" applyFont="1" applyFill="1" applyBorder="1" applyAlignment="1" applyProtection="1">
      <alignment vertical="center"/>
      <protection hidden="1"/>
    </xf>
    <xf numFmtId="4" fontId="10" fillId="3" borderId="5" xfId="0" applyNumberFormat="1" applyFont="1" applyFill="1" applyBorder="1" applyAlignment="1" applyProtection="1">
      <alignment vertical="center"/>
      <protection hidden="1"/>
    </xf>
    <xf numFmtId="0" fontId="3" fillId="3" borderId="6" xfId="0" applyFont="1" applyFill="1" applyBorder="1" applyProtection="1">
      <protection hidden="1"/>
    </xf>
    <xf numFmtId="0" fontId="3" fillId="3" borderId="3" xfId="0" applyFont="1" applyFill="1" applyBorder="1" applyAlignment="1" applyProtection="1">
      <alignment horizontal="left"/>
      <protection hidden="1"/>
    </xf>
    <xf numFmtId="0" fontId="3" fillId="3" borderId="5" xfId="0" applyFont="1" applyFill="1" applyBorder="1" applyAlignment="1" applyProtection="1">
      <alignment horizontal="left"/>
      <protection hidden="1"/>
    </xf>
    <xf numFmtId="0" fontId="4" fillId="3" borderId="2" xfId="0" applyFont="1" applyFill="1" applyBorder="1" applyAlignment="1" applyProtection="1">
      <alignment horizontal="left"/>
      <protection hidden="1"/>
    </xf>
    <xf numFmtId="4" fontId="3" fillId="3" borderId="2" xfId="0" applyNumberFormat="1" applyFont="1" applyFill="1" applyBorder="1" applyAlignment="1" applyProtection="1">
      <protection hidden="1"/>
    </xf>
    <xf numFmtId="0" fontId="10" fillId="3" borderId="4" xfId="0" applyFont="1" applyFill="1" applyBorder="1" applyAlignment="1" applyProtection="1">
      <alignment horizontal="center"/>
      <protection hidden="1"/>
    </xf>
    <xf numFmtId="4" fontId="10" fillId="3" borderId="2" xfId="0" applyNumberFormat="1" applyFont="1" applyFill="1" applyBorder="1" applyAlignment="1" applyProtection="1">
      <alignment horizontal="center"/>
      <protection hidden="1"/>
    </xf>
    <xf numFmtId="4" fontId="10" fillId="3" borderId="4" xfId="0" applyNumberFormat="1" applyFont="1" applyFill="1" applyBorder="1" applyAlignment="1" applyProtection="1">
      <alignment horizontal="center" wrapText="1"/>
      <protection hidden="1"/>
    </xf>
    <xf numFmtId="166" fontId="3" fillId="3" borderId="2" xfId="0" applyNumberFormat="1" applyFont="1" applyFill="1" applyBorder="1" applyAlignment="1" applyProtection="1">
      <alignment vertical="center"/>
      <protection hidden="1"/>
    </xf>
    <xf numFmtId="166" fontId="3" fillId="3" borderId="5" xfId="0" applyNumberFormat="1" applyFont="1" applyFill="1" applyBorder="1" applyAlignment="1" applyProtection="1">
      <alignment vertical="center"/>
      <protection hidden="1"/>
    </xf>
    <xf numFmtId="0" fontId="3" fillId="3" borderId="7" xfId="0" applyFont="1" applyFill="1" applyBorder="1" applyProtection="1">
      <protection hidden="1"/>
    </xf>
    <xf numFmtId="0" fontId="3" fillId="3" borderId="7" xfId="0" applyFont="1" applyFill="1" applyBorder="1" applyAlignment="1" applyProtection="1">
      <alignment horizontal="center"/>
      <protection hidden="1"/>
    </xf>
    <xf numFmtId="4" fontId="3" fillId="3" borderId="7" xfId="0" applyNumberFormat="1" applyFont="1" applyFill="1" applyBorder="1" applyProtection="1">
      <protection hidden="1"/>
    </xf>
    <xf numFmtId="0" fontId="4" fillId="3" borderId="6" xfId="0" applyFont="1" applyFill="1" applyBorder="1" applyAlignment="1" applyProtection="1">
      <alignment vertical="top"/>
      <protection hidden="1"/>
    </xf>
    <xf numFmtId="0" fontId="3" fillId="3" borderId="0" xfId="0" applyFont="1" applyFill="1" applyBorder="1" applyAlignment="1" applyProtection="1">
      <alignment horizontal="center"/>
      <protection hidden="1"/>
    </xf>
    <xf numFmtId="0" fontId="3" fillId="3" borderId="6" xfId="0" applyFont="1" applyFill="1" applyBorder="1" applyAlignment="1" applyProtection="1">
      <alignment vertical="top"/>
      <protection hidden="1"/>
    </xf>
    <xf numFmtId="0" fontId="2" fillId="3" borderId="0" xfId="0" applyFont="1" applyFill="1" applyAlignment="1" applyProtection="1">
      <alignment vertical="center"/>
      <protection hidden="1"/>
    </xf>
    <xf numFmtId="0" fontId="7" fillId="3" borderId="0" xfId="0" applyFont="1" applyFill="1" applyAlignment="1" applyProtection="1">
      <alignment horizontal="center" vertical="center"/>
      <protection hidden="1"/>
    </xf>
    <xf numFmtId="39" fontId="3" fillId="3" borderId="1" xfId="1" applyNumberFormat="1" applyFont="1" applyFill="1" applyBorder="1" applyAlignment="1" applyProtection="1">
      <alignment vertical="center"/>
      <protection hidden="1"/>
    </xf>
    <xf numFmtId="39" fontId="3" fillId="3" borderId="0" xfId="1" applyNumberFormat="1" applyFont="1" applyFill="1" applyAlignment="1" applyProtection="1">
      <alignment vertical="center"/>
      <protection hidden="1"/>
    </xf>
    <xf numFmtId="0" fontId="3" fillId="3" borderId="0" xfId="0" applyFont="1" applyFill="1" applyAlignment="1" applyProtection="1">
      <alignment vertical="center" wrapText="1"/>
      <protection hidden="1"/>
    </xf>
    <xf numFmtId="0" fontId="3" fillId="3" borderId="1" xfId="0" applyFont="1" applyFill="1" applyBorder="1" applyAlignment="1" applyProtection="1">
      <alignment vertical="center"/>
      <protection hidden="1"/>
    </xf>
    <xf numFmtId="0" fontId="3" fillId="3" borderId="1" xfId="0" applyFont="1" applyFill="1" applyBorder="1" applyAlignment="1" applyProtection="1">
      <alignment horizontal="center" vertical="center"/>
      <protection hidden="1"/>
    </xf>
    <xf numFmtId="0" fontId="4" fillId="3" borderId="0" xfId="0" applyFont="1" applyFill="1" applyAlignment="1" applyProtection="1">
      <alignment horizontal="left" vertical="center"/>
      <protection hidden="1"/>
    </xf>
    <xf numFmtId="0" fontId="4" fillId="3" borderId="1" xfId="0" applyFont="1" applyFill="1" applyBorder="1" applyAlignment="1" applyProtection="1">
      <protection hidden="1"/>
    </xf>
    <xf numFmtId="0" fontId="7" fillId="3" borderId="0" xfId="0" applyFont="1" applyFill="1" applyAlignment="1" applyProtection="1">
      <alignment vertical="center" wrapText="1"/>
      <protection hidden="1"/>
    </xf>
    <xf numFmtId="39" fontId="3" fillId="3" borderId="0" xfId="1" applyNumberFormat="1" applyFont="1" applyFill="1" applyBorder="1" applyAlignment="1" applyProtection="1">
      <alignment vertical="center"/>
      <protection hidden="1"/>
    </xf>
    <xf numFmtId="0" fontId="3" fillId="3" borderId="1" xfId="0" applyFont="1" applyFill="1" applyBorder="1" applyAlignment="1" applyProtection="1">
      <protection hidden="1"/>
    </xf>
    <xf numFmtId="39" fontId="7" fillId="3" borderId="0" xfId="1" applyNumberFormat="1" applyFont="1" applyFill="1" applyBorder="1" applyAlignment="1" applyProtection="1">
      <alignment horizontal="center"/>
      <protection hidden="1"/>
    </xf>
    <xf numFmtId="0" fontId="7" fillId="3" borderId="0" xfId="0" applyFont="1" applyFill="1" applyBorder="1" applyAlignment="1" applyProtection="1">
      <alignment horizontal="center"/>
      <protection hidden="1"/>
    </xf>
    <xf numFmtId="4" fontId="3" fillId="3" borderId="0" xfId="0" applyNumberFormat="1" applyFont="1" applyFill="1" applyAlignment="1" applyProtection="1">
      <alignment horizontal="center" vertical="center"/>
      <protection hidden="1"/>
    </xf>
    <xf numFmtId="0" fontId="7" fillId="3" borderId="0" xfId="0" applyFont="1" applyFill="1" applyAlignment="1" applyProtection="1">
      <alignment vertical="center"/>
      <protection hidden="1"/>
    </xf>
    <xf numFmtId="4" fontId="7" fillId="3" borderId="0" xfId="0" applyNumberFormat="1" applyFont="1" applyFill="1" applyBorder="1" applyAlignment="1" applyProtection="1">
      <alignment horizontal="center"/>
      <protection hidden="1"/>
    </xf>
    <xf numFmtId="0" fontId="7"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165" fontId="7" fillId="3" borderId="0" xfId="0" applyNumberFormat="1" applyFont="1" applyFill="1" applyBorder="1" applyAlignment="1" applyProtection="1">
      <alignment horizontal="center" vertical="top"/>
      <protection hidden="1"/>
    </xf>
    <xf numFmtId="165" fontId="3" fillId="3" borderId="0" xfId="0" applyNumberFormat="1" applyFont="1" applyFill="1" applyBorder="1" applyAlignment="1" applyProtection="1">
      <alignment horizontal="center" vertical="top"/>
      <protection hidden="1"/>
    </xf>
    <xf numFmtId="0" fontId="3" fillId="3" borderId="1" xfId="0" applyFont="1" applyFill="1" applyBorder="1" applyAlignment="1" applyProtection="1">
      <alignment horizontal="center"/>
      <protection hidden="1"/>
    </xf>
    <xf numFmtId="0" fontId="3" fillId="0" borderId="0" xfId="0" applyFont="1" applyFill="1" applyBorder="1"/>
    <xf numFmtId="0" fontId="4" fillId="3" borderId="0" xfId="0" applyFont="1" applyFill="1" applyBorder="1" applyProtection="1">
      <protection hidden="1"/>
    </xf>
    <xf numFmtId="4" fontId="3" fillId="3" borderId="0" xfId="0" applyNumberFormat="1" applyFont="1" applyFill="1" applyBorder="1" applyAlignment="1" applyProtection="1">
      <protection hidden="1"/>
    </xf>
    <xf numFmtId="4" fontId="3" fillId="3" borderId="0" xfId="1" quotePrefix="1" applyNumberFormat="1" applyFont="1" applyFill="1" applyBorder="1" applyAlignment="1" applyProtection="1">
      <alignment horizontal="center"/>
      <protection hidden="1"/>
    </xf>
    <xf numFmtId="0" fontId="4" fillId="0" borderId="8"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hidden="1"/>
    </xf>
    <xf numFmtId="0" fontId="13" fillId="3" borderId="13" xfId="0" applyFont="1" applyFill="1" applyBorder="1" applyAlignment="1" applyProtection="1">
      <alignment horizontal="right"/>
      <protection hidden="1"/>
    </xf>
    <xf numFmtId="14" fontId="3" fillId="0" borderId="9" xfId="0" applyNumberFormat="1" applyFont="1" applyFill="1" applyBorder="1" applyAlignment="1" applyProtection="1">
      <alignment horizontal="center"/>
      <protection locked="0"/>
    </xf>
    <xf numFmtId="14" fontId="3" fillId="0" borderId="11" xfId="0" applyNumberFormat="1" applyFont="1" applyFill="1" applyBorder="1" applyAlignment="1" applyProtection="1">
      <alignment horizontal="center"/>
      <protection locked="0"/>
    </xf>
    <xf numFmtId="0" fontId="3" fillId="0" borderId="0" xfId="0" applyFont="1" applyFill="1" applyBorder="1" applyAlignment="1">
      <alignment vertical="center"/>
    </xf>
    <xf numFmtId="0" fontId="3" fillId="0" borderId="0" xfId="0" applyFont="1" applyFill="1" applyBorder="1" applyAlignment="1"/>
    <xf numFmtId="166" fontId="13" fillId="0" borderId="2" xfId="0" applyNumberFormat="1" applyFont="1" applyFill="1" applyBorder="1" applyAlignment="1" applyProtection="1">
      <alignment vertical="center"/>
      <protection locked="0" hidden="1"/>
    </xf>
    <xf numFmtId="166" fontId="13" fillId="0" borderId="5" xfId="0" applyNumberFormat="1" applyFont="1" applyFill="1" applyBorder="1" applyAlignment="1" applyProtection="1">
      <alignment vertical="center"/>
      <protection locked="0" hidden="1"/>
    </xf>
    <xf numFmtId="0" fontId="23" fillId="3" borderId="2" xfId="0" applyFont="1" applyFill="1" applyBorder="1" applyProtection="1">
      <protection hidden="1"/>
    </xf>
    <xf numFmtId="0" fontId="23" fillId="3" borderId="0" xfId="0" applyFont="1" applyFill="1" applyProtection="1">
      <protection hidden="1"/>
    </xf>
    <xf numFmtId="0" fontId="4" fillId="3" borderId="7" xfId="0" applyFont="1" applyFill="1" applyBorder="1" applyProtection="1">
      <protection hidden="1"/>
    </xf>
    <xf numFmtId="0" fontId="10" fillId="3" borderId="0" xfId="0" applyFont="1" applyFill="1" applyAlignment="1" applyProtection="1">
      <alignment vertical="center" wrapText="1"/>
      <protection hidden="1"/>
    </xf>
    <xf numFmtId="0" fontId="10" fillId="3" borderId="0" xfId="0" applyFont="1" applyFill="1" applyAlignment="1" applyProtection="1">
      <alignment vertical="center"/>
      <protection hidden="1"/>
    </xf>
    <xf numFmtId="0" fontId="26" fillId="3" borderId="0" xfId="0" applyFont="1" applyFill="1" applyAlignment="1" applyProtection="1">
      <alignment horizontal="center" vertical="center" wrapText="1"/>
      <protection hidden="1"/>
    </xf>
    <xf numFmtId="0" fontId="24" fillId="3" borderId="2" xfId="0" applyFont="1" applyFill="1" applyBorder="1" applyAlignment="1">
      <alignment horizontal="center" vertical="center"/>
    </xf>
    <xf numFmtId="0" fontId="3" fillId="3" borderId="3" xfId="0" applyFont="1" applyFill="1" applyBorder="1" applyAlignment="1" applyProtection="1">
      <alignment vertical="center"/>
      <protection hidden="1"/>
    </xf>
    <xf numFmtId="0" fontId="4" fillId="3" borderId="2" xfId="0" applyFont="1" applyFill="1" applyBorder="1" applyAlignment="1" applyProtection="1">
      <alignment vertical="center"/>
      <protection hidden="1"/>
    </xf>
    <xf numFmtId="4" fontId="3" fillId="3" borderId="0" xfId="1" applyNumberFormat="1" applyFont="1" applyFill="1" applyAlignment="1" applyProtection="1">
      <alignment vertical="center"/>
      <protection hidden="1"/>
    </xf>
    <xf numFmtId="0" fontId="4" fillId="3" borderId="14" xfId="0" applyFont="1" applyFill="1" applyBorder="1" applyAlignment="1" applyProtection="1">
      <alignment vertical="center"/>
      <protection hidden="1"/>
    </xf>
    <xf numFmtId="0" fontId="3" fillId="3" borderId="14" xfId="0" applyFont="1" applyFill="1" applyBorder="1" applyAlignment="1" applyProtection="1">
      <alignment vertical="center"/>
      <protection hidden="1"/>
    </xf>
    <xf numFmtId="4" fontId="3" fillId="3" borderId="14" xfId="0" applyNumberFormat="1" applyFont="1" applyFill="1" applyBorder="1" applyAlignment="1" applyProtection="1">
      <alignment vertical="center"/>
      <protection hidden="1"/>
    </xf>
    <xf numFmtId="0" fontId="3" fillId="3" borderId="14" xfId="0" applyFont="1" applyFill="1" applyBorder="1" applyAlignment="1" applyProtection="1">
      <alignment horizontal="center" vertical="center"/>
      <protection hidden="1"/>
    </xf>
    <xf numFmtId="0" fontId="3" fillId="3" borderId="14" xfId="0" applyFont="1" applyFill="1" applyBorder="1" applyAlignment="1" applyProtection="1">
      <alignment horizontal="right" vertical="center"/>
      <protection hidden="1"/>
    </xf>
    <xf numFmtId="4" fontId="4" fillId="3" borderId="0" xfId="1" applyNumberFormat="1" applyFont="1" applyFill="1" applyBorder="1" applyAlignment="1" applyProtection="1">
      <alignment vertical="center"/>
      <protection hidden="1"/>
    </xf>
    <xf numFmtId="4" fontId="4" fillId="3" borderId="1" xfId="1" applyNumberFormat="1" applyFont="1" applyFill="1" applyBorder="1" applyAlignment="1" applyProtection="1">
      <alignment vertical="center"/>
      <protection hidden="1"/>
    </xf>
    <xf numFmtId="0" fontId="10" fillId="3" borderId="10" xfId="0" applyFont="1" applyFill="1" applyBorder="1" applyAlignment="1" applyProtection="1">
      <alignment horizontal="right"/>
      <protection hidden="1"/>
    </xf>
    <xf numFmtId="0" fontId="10" fillId="3" borderId="15" xfId="0" applyFont="1" applyFill="1" applyBorder="1" applyAlignment="1" applyProtection="1">
      <alignment horizontal="right"/>
      <protection hidden="1"/>
    </xf>
    <xf numFmtId="0" fontId="2" fillId="0" borderId="0" xfId="0" applyFont="1" applyAlignment="1">
      <alignment vertical="top"/>
    </xf>
    <xf numFmtId="0" fontId="25" fillId="3" borderId="0" xfId="0" applyFont="1" applyFill="1" applyAlignment="1" applyProtection="1">
      <alignment horizontal="center" vertical="center"/>
      <protection hidden="1"/>
    </xf>
    <xf numFmtId="0" fontId="3" fillId="3" borderId="17" xfId="0" applyFont="1" applyFill="1" applyBorder="1" applyAlignment="1" applyProtection="1">
      <alignment horizontal="left" vertical="center"/>
      <protection hidden="1"/>
    </xf>
    <xf numFmtId="0" fontId="7" fillId="3" borderId="17" xfId="0" applyFont="1" applyFill="1" applyBorder="1" applyAlignment="1" applyProtection="1">
      <alignment horizontal="left" vertical="center"/>
      <protection hidden="1"/>
    </xf>
    <xf numFmtId="0" fontId="30" fillId="3" borderId="0" xfId="0" applyFont="1" applyFill="1" applyAlignment="1" applyProtection="1">
      <alignment horizontal="right" vertical="center"/>
      <protection hidden="1"/>
    </xf>
    <xf numFmtId="0" fontId="3" fillId="3" borderId="0" xfId="0" applyFont="1" applyFill="1" applyAlignment="1" applyProtection="1">
      <alignment horizontal="left" vertical="center"/>
      <protection hidden="1"/>
    </xf>
    <xf numFmtId="0" fontId="4" fillId="3" borderId="18" xfId="0" applyFont="1" applyFill="1" applyBorder="1" applyAlignment="1" applyProtection="1">
      <protection locked="0"/>
    </xf>
    <xf numFmtId="9" fontId="3" fillId="3" borderId="3" xfId="0" applyNumberFormat="1" applyFont="1" applyFill="1" applyBorder="1" applyAlignment="1" applyProtection="1">
      <protection hidden="1"/>
    </xf>
    <xf numFmtId="4" fontId="3" fillId="3" borderId="3" xfId="0" applyNumberFormat="1" applyFont="1" applyFill="1" applyBorder="1" applyAlignment="1" applyProtection="1">
      <alignment horizontal="left"/>
      <protection hidden="1"/>
    </xf>
    <xf numFmtId="9" fontId="3" fillId="3" borderId="3" xfId="0" applyNumberFormat="1" applyFont="1" applyFill="1" applyBorder="1" applyAlignment="1" applyProtection="1">
      <alignment horizontal="right"/>
      <protection hidden="1"/>
    </xf>
    <xf numFmtId="40" fontId="3" fillId="3" borderId="5" xfId="1" applyNumberFormat="1" applyFont="1" applyFill="1" applyBorder="1" applyProtection="1">
      <protection hidden="1"/>
    </xf>
    <xf numFmtId="40" fontId="3" fillId="3" borderId="4" xfId="1" applyNumberFormat="1" applyFont="1" applyFill="1" applyBorder="1" applyProtection="1">
      <protection hidden="1"/>
    </xf>
    <xf numFmtId="40" fontId="3" fillId="3" borderId="11" xfId="1" applyNumberFormat="1" applyFont="1" applyFill="1" applyBorder="1" applyProtection="1">
      <protection hidden="1"/>
    </xf>
    <xf numFmtId="40" fontId="3" fillId="0" borderId="11" xfId="1" applyNumberFormat="1" applyFont="1" applyFill="1" applyBorder="1" applyAlignment="1" applyProtection="1">
      <alignment vertical="center"/>
      <protection locked="0"/>
    </xf>
    <xf numFmtId="40" fontId="3" fillId="3" borderId="2" xfId="1" applyNumberFormat="1" applyFont="1" applyFill="1" applyBorder="1" applyProtection="1">
      <protection hidden="1"/>
    </xf>
    <xf numFmtId="40" fontId="3" fillId="3" borderId="3" xfId="1" applyNumberFormat="1" applyFont="1" applyFill="1" applyBorder="1" applyProtection="1">
      <protection hidden="1"/>
    </xf>
    <xf numFmtId="40" fontId="3" fillId="3" borderId="0" xfId="1" applyNumberFormat="1" applyFont="1" applyFill="1" applyProtection="1">
      <protection hidden="1"/>
    </xf>
    <xf numFmtId="40" fontId="3" fillId="3" borderId="1" xfId="1" applyNumberFormat="1" applyFont="1" applyFill="1" applyBorder="1" applyProtection="1">
      <protection hidden="1"/>
    </xf>
    <xf numFmtId="40" fontId="3" fillId="3" borderId="0" xfId="1" applyNumberFormat="1" applyFont="1" applyFill="1" applyBorder="1" applyProtection="1">
      <protection hidden="1"/>
    </xf>
    <xf numFmtId="40" fontId="3" fillId="3" borderId="19" xfId="1" applyNumberFormat="1" applyFont="1" applyFill="1" applyBorder="1" applyProtection="1">
      <protection hidden="1"/>
    </xf>
    <xf numFmtId="40" fontId="4" fillId="3" borderId="19" xfId="1" applyNumberFormat="1" applyFont="1" applyFill="1" applyBorder="1" applyAlignment="1" applyProtection="1">
      <alignment vertical="top"/>
      <protection hidden="1"/>
    </xf>
    <xf numFmtId="1" fontId="3" fillId="3" borderId="4" xfId="0" applyNumberFormat="1" applyFont="1" applyFill="1" applyBorder="1" applyAlignment="1" applyProtection="1">
      <alignment horizontal="center"/>
      <protection hidden="1"/>
    </xf>
    <xf numFmtId="1" fontId="3" fillId="3" borderId="11" xfId="0" applyNumberFormat="1" applyFont="1" applyFill="1" applyBorder="1" applyAlignment="1" applyProtection="1">
      <alignment horizontal="center"/>
      <protection hidden="1"/>
    </xf>
    <xf numFmtId="1" fontId="3" fillId="0" borderId="11" xfId="0" applyNumberFormat="1" applyFont="1" applyFill="1" applyBorder="1" applyAlignment="1" applyProtection="1">
      <alignment horizontal="center" vertical="center"/>
      <protection locked="0"/>
    </xf>
    <xf numFmtId="40" fontId="10" fillId="3" borderId="3" xfId="0" applyNumberFormat="1" applyFont="1" applyFill="1" applyBorder="1" applyAlignment="1" applyProtection="1">
      <alignment vertical="center"/>
      <protection hidden="1"/>
    </xf>
    <xf numFmtId="40" fontId="10" fillId="3" borderId="5" xfId="0" applyNumberFormat="1" applyFont="1" applyFill="1" applyBorder="1" applyAlignment="1" applyProtection="1">
      <alignment vertical="center"/>
      <protection hidden="1"/>
    </xf>
    <xf numFmtId="40" fontId="3" fillId="3" borderId="3" xfId="0" applyNumberFormat="1" applyFont="1" applyFill="1" applyBorder="1" applyAlignment="1" applyProtection="1">
      <alignment horizontal="center"/>
      <protection hidden="1"/>
    </xf>
    <xf numFmtId="40" fontId="3" fillId="3" borderId="16" xfId="0" applyNumberFormat="1" applyFont="1" applyFill="1" applyBorder="1" applyAlignment="1" applyProtection="1">
      <alignment horizontal="center"/>
      <protection hidden="1"/>
    </xf>
    <xf numFmtId="40" fontId="3" fillId="3" borderId="3" xfId="0" applyNumberFormat="1" applyFont="1" applyFill="1" applyBorder="1" applyAlignment="1" applyProtection="1">
      <alignment vertical="center"/>
      <protection hidden="1"/>
    </xf>
    <xf numFmtId="40" fontId="3" fillId="3" borderId="2" xfId="1" applyNumberFormat="1" applyFont="1" applyFill="1" applyBorder="1" applyAlignment="1" applyProtection="1">
      <alignment vertical="center"/>
      <protection hidden="1"/>
    </xf>
    <xf numFmtId="40" fontId="3" fillId="3" borderId="3" xfId="1" applyNumberFormat="1" applyFont="1" applyFill="1" applyBorder="1" applyAlignment="1" applyProtection="1">
      <alignment vertical="center"/>
      <protection hidden="1"/>
    </xf>
    <xf numFmtId="40" fontId="3" fillId="3" borderId="5" xfId="1" applyNumberFormat="1" applyFont="1" applyFill="1" applyBorder="1" applyAlignment="1" applyProtection="1">
      <alignment vertical="center"/>
      <protection hidden="1"/>
    </xf>
    <xf numFmtId="40" fontId="4" fillId="3" borderId="0" xfId="1" applyNumberFormat="1" applyFont="1" applyFill="1" applyAlignment="1" applyProtection="1">
      <alignment vertical="center"/>
      <protection hidden="1"/>
    </xf>
    <xf numFmtId="40" fontId="4" fillId="3" borderId="6" xfId="1" applyNumberFormat="1" applyFont="1" applyFill="1" applyBorder="1" applyAlignment="1" applyProtection="1">
      <alignment vertical="top"/>
      <protection hidden="1"/>
    </xf>
    <xf numFmtId="40" fontId="3" fillId="3" borderId="0" xfId="0" applyNumberFormat="1" applyFont="1" applyFill="1" applyBorder="1" applyAlignment="1" applyProtection="1">
      <protection hidden="1"/>
    </xf>
    <xf numFmtId="40" fontId="20" fillId="3" borderId="0" xfId="0" applyNumberFormat="1" applyFont="1" applyFill="1" applyBorder="1" applyProtection="1">
      <protection hidden="1"/>
    </xf>
    <xf numFmtId="40" fontId="3" fillId="3" borderId="0" xfId="0" applyNumberFormat="1" applyFont="1" applyFill="1" applyBorder="1" applyProtection="1">
      <protection hidden="1"/>
    </xf>
    <xf numFmtId="40" fontId="4" fillId="3" borderId="1" xfId="1" applyNumberFormat="1" applyFont="1" applyFill="1" applyBorder="1" applyProtection="1">
      <protection hidden="1"/>
    </xf>
    <xf numFmtId="40" fontId="4" fillId="3" borderId="6" xfId="1" applyNumberFormat="1" applyFont="1" applyFill="1" applyBorder="1" applyAlignment="1" applyProtection="1">
      <alignment horizontal="right" vertical="top"/>
      <protection hidden="1"/>
    </xf>
    <xf numFmtId="1" fontId="3" fillId="3" borderId="3" xfId="0" applyNumberFormat="1" applyFont="1" applyFill="1" applyBorder="1" applyAlignment="1" applyProtection="1">
      <alignment horizontal="center" vertical="center"/>
      <protection hidden="1"/>
    </xf>
    <xf numFmtId="40" fontId="3" fillId="3" borderId="20" xfId="1" applyNumberFormat="1" applyFont="1" applyFill="1" applyBorder="1" applyAlignment="1" applyProtection="1">
      <alignment horizontal="right" vertical="center"/>
      <protection hidden="1"/>
    </xf>
    <xf numFmtId="40" fontId="3" fillId="3" borderId="21" xfId="1" applyNumberFormat="1" applyFont="1" applyFill="1" applyBorder="1" applyAlignment="1" applyProtection="1">
      <alignment horizontal="right" vertical="center"/>
      <protection hidden="1"/>
    </xf>
    <xf numFmtId="40" fontId="3" fillId="3" borderId="0" xfId="1" applyNumberFormat="1" applyFont="1" applyFill="1" applyAlignment="1" applyProtection="1">
      <alignment vertical="center"/>
      <protection hidden="1"/>
    </xf>
    <xf numFmtId="40" fontId="3" fillId="3" borderId="0" xfId="1" applyNumberFormat="1" applyFont="1" applyFill="1" applyAlignment="1" applyProtection="1">
      <alignment horizontal="right" vertical="center"/>
      <protection hidden="1"/>
    </xf>
    <xf numFmtId="40" fontId="14" fillId="4" borderId="0" xfId="1" applyNumberFormat="1" applyFont="1" applyFill="1" applyBorder="1" applyAlignment="1" applyProtection="1">
      <alignment vertical="top"/>
      <protection locked="0"/>
    </xf>
    <xf numFmtId="0" fontId="3" fillId="0" borderId="0" xfId="0" applyFont="1" applyAlignment="1">
      <alignment vertical="top"/>
    </xf>
    <xf numFmtId="40" fontId="14" fillId="5" borderId="0" xfId="1" applyNumberFormat="1" applyFont="1" applyFill="1" applyBorder="1" applyAlignment="1" applyProtection="1">
      <alignment vertical="top"/>
      <protection locked="0"/>
    </xf>
    <xf numFmtId="40" fontId="14" fillId="5" borderId="0" xfId="1" applyNumberFormat="1" applyFont="1" applyFill="1" applyBorder="1" applyAlignment="1" applyProtection="1">
      <alignment vertical="top" wrapText="1"/>
      <protection locked="0"/>
    </xf>
    <xf numFmtId="40" fontId="14" fillId="6" borderId="0" xfId="1" applyNumberFormat="1" applyFont="1" applyFill="1" applyBorder="1" applyAlignment="1" applyProtection="1">
      <alignment vertical="top"/>
      <protection locked="0"/>
    </xf>
    <xf numFmtId="40" fontId="14" fillId="7" borderId="0" xfId="1" applyNumberFormat="1" applyFont="1" applyFill="1" applyBorder="1" applyAlignment="1" applyProtection="1">
      <alignment vertical="top"/>
      <protection locked="0"/>
    </xf>
    <xf numFmtId="0" fontId="9" fillId="0" borderId="0" xfId="0" applyFont="1" applyAlignment="1">
      <alignment vertical="top"/>
    </xf>
    <xf numFmtId="40" fontId="14" fillId="8" borderId="0" xfId="1" applyNumberFormat="1" applyFont="1" applyFill="1" applyBorder="1" applyAlignment="1" applyProtection="1">
      <alignment vertical="top"/>
      <protection locked="0"/>
    </xf>
    <xf numFmtId="14" fontId="3" fillId="2" borderId="0" xfId="0" applyNumberFormat="1" applyFont="1" applyFill="1" applyBorder="1" applyAlignment="1" applyProtection="1">
      <protection locked="0"/>
    </xf>
    <xf numFmtId="40" fontId="3" fillId="0" borderId="0" xfId="0" applyNumberFormat="1" applyFont="1"/>
    <xf numFmtId="0" fontId="3" fillId="0" borderId="2" xfId="0" applyFont="1" applyFill="1" applyBorder="1" applyAlignment="1" applyProtection="1">
      <alignment horizontal="left"/>
      <protection locked="0" hidden="1"/>
    </xf>
    <xf numFmtId="40" fontId="3" fillId="0" borderId="4" xfId="0" applyNumberFormat="1" applyFont="1" applyFill="1" applyBorder="1" applyAlignment="1" applyProtection="1">
      <alignment horizontal="right"/>
      <protection locked="0" hidden="1"/>
    </xf>
    <xf numFmtId="0" fontId="3" fillId="0" borderId="5" xfId="0" applyFont="1" applyFill="1" applyBorder="1" applyAlignment="1" applyProtection="1">
      <alignment horizontal="left"/>
      <protection locked="0" hidden="1"/>
    </xf>
    <xf numFmtId="40" fontId="3" fillId="0" borderId="12" xfId="0" applyNumberFormat="1" applyFont="1" applyFill="1" applyBorder="1" applyAlignment="1" applyProtection="1">
      <alignment horizontal="right"/>
      <protection locked="0" hidden="1"/>
    </xf>
    <xf numFmtId="1" fontId="3" fillId="2" borderId="4" xfId="0" applyNumberFormat="1" applyFont="1" applyFill="1" applyBorder="1" applyAlignment="1" applyProtection="1">
      <alignment horizontal="center"/>
      <protection locked="0" hidden="1"/>
    </xf>
    <xf numFmtId="1" fontId="3" fillId="2" borderId="12" xfId="0" applyNumberFormat="1" applyFont="1" applyFill="1" applyBorder="1" applyAlignment="1" applyProtection="1">
      <alignment horizontal="center"/>
      <protection locked="0" hidden="1"/>
    </xf>
    <xf numFmtId="1" fontId="3" fillId="0" borderId="4" xfId="0" applyNumberFormat="1" applyFont="1" applyFill="1" applyBorder="1" applyAlignment="1" applyProtection="1">
      <alignment horizontal="center"/>
      <protection locked="0" hidden="1"/>
    </xf>
    <xf numFmtId="1" fontId="3" fillId="0" borderId="12" xfId="0" applyNumberFormat="1" applyFont="1" applyFill="1" applyBorder="1" applyAlignment="1" applyProtection="1">
      <alignment horizontal="center"/>
      <protection locked="0" hidden="1"/>
    </xf>
    <xf numFmtId="40" fontId="3" fillId="0" borderId="11" xfId="0" applyNumberFormat="1" applyFont="1" applyFill="1" applyBorder="1" applyAlignment="1" applyProtection="1">
      <protection locked="0" hidden="1"/>
    </xf>
    <xf numFmtId="40" fontId="3" fillId="0" borderId="12" xfId="0" applyNumberFormat="1" applyFont="1" applyFill="1" applyBorder="1" applyAlignment="1" applyProtection="1">
      <protection locked="0" hidden="1"/>
    </xf>
    <xf numFmtId="1" fontId="3" fillId="0" borderId="11" xfId="0" applyNumberFormat="1" applyFont="1" applyFill="1" applyBorder="1" applyAlignment="1" applyProtection="1">
      <alignment horizontal="center"/>
      <protection locked="0" hidden="1"/>
    </xf>
    <xf numFmtId="0" fontId="3" fillId="2" borderId="3" xfId="0" applyFont="1" applyFill="1" applyBorder="1" applyAlignment="1" applyProtection="1">
      <alignment horizontal="left"/>
      <protection locked="0" hidden="1"/>
    </xf>
    <xf numFmtId="40" fontId="3" fillId="2" borderId="11" xfId="0" applyNumberFormat="1" applyFont="1" applyFill="1" applyBorder="1" applyAlignment="1" applyProtection="1">
      <alignment horizontal="right"/>
      <protection locked="0" hidden="1"/>
    </xf>
    <xf numFmtId="0" fontId="3" fillId="0" borderId="5" xfId="0" applyFont="1" applyBorder="1" applyProtection="1">
      <protection locked="0" hidden="1"/>
    </xf>
    <xf numFmtId="40" fontId="3" fillId="0" borderId="12" xfId="0" applyNumberFormat="1" applyFont="1" applyBorder="1" applyProtection="1">
      <protection locked="0" hidden="1"/>
    </xf>
    <xf numFmtId="1" fontId="3" fillId="2" borderId="11" xfId="0" applyNumberFormat="1" applyFont="1" applyFill="1" applyBorder="1" applyAlignment="1" applyProtection="1">
      <alignment horizontal="center"/>
      <protection locked="0" hidden="1"/>
    </xf>
    <xf numFmtId="166" fontId="13" fillId="0" borderId="2" xfId="0" quotePrefix="1" applyNumberFormat="1" applyFont="1" applyFill="1" applyBorder="1" applyAlignment="1" applyProtection="1">
      <alignment vertical="center"/>
      <protection locked="0" hidden="1"/>
    </xf>
    <xf numFmtId="40" fontId="3" fillId="0" borderId="3" xfId="0" applyNumberFormat="1" applyFont="1" applyFill="1" applyBorder="1" applyAlignment="1" applyProtection="1">
      <alignment vertical="center"/>
      <protection locked="0" hidden="1"/>
    </xf>
    <xf numFmtId="1" fontId="3" fillId="0" borderId="3" xfId="0" applyNumberFormat="1" applyFont="1" applyFill="1" applyBorder="1" applyAlignment="1" applyProtection="1">
      <alignment horizontal="center" vertical="center"/>
      <protection locked="0" hidden="1"/>
    </xf>
    <xf numFmtId="40" fontId="3" fillId="0" borderId="2" xfId="1" applyNumberFormat="1" applyFont="1" applyFill="1" applyBorder="1" applyProtection="1">
      <protection locked="0" hidden="1"/>
    </xf>
    <xf numFmtId="40" fontId="3" fillId="0" borderId="2" xfId="1" applyNumberFormat="1" applyFont="1" applyFill="1" applyBorder="1" applyAlignment="1" applyProtection="1">
      <alignment vertical="center"/>
      <protection locked="0" hidden="1"/>
    </xf>
    <xf numFmtId="40" fontId="3" fillId="0" borderId="1" xfId="1" applyNumberFormat="1" applyFont="1" applyFill="1" applyBorder="1" applyAlignment="1" applyProtection="1">
      <alignment vertical="center"/>
      <protection locked="0" hidden="1"/>
    </xf>
    <xf numFmtId="165" fontId="7" fillId="0" borderId="0" xfId="0" applyNumberFormat="1" applyFont="1" applyFill="1" applyBorder="1" applyAlignment="1" applyProtection="1">
      <alignment horizontal="center"/>
      <protection locked="0" hidden="1"/>
    </xf>
    <xf numFmtId="2" fontId="5" fillId="0" borderId="0" xfId="0" applyNumberFormat="1" applyFont="1" applyFill="1" applyBorder="1"/>
    <xf numFmtId="14" fontId="14" fillId="9" borderId="0" xfId="0" applyNumberFormat="1" applyFont="1" applyFill="1" applyBorder="1" applyAlignment="1" applyProtection="1">
      <protection hidden="1"/>
    </xf>
    <xf numFmtId="0" fontId="3" fillId="9" borderId="0" xfId="0" applyFont="1" applyFill="1" applyProtection="1">
      <protection hidden="1"/>
    </xf>
    <xf numFmtId="0" fontId="3" fillId="9" borderId="0" xfId="0" applyFont="1" applyFill="1"/>
    <xf numFmtId="40" fontId="3" fillId="9" borderId="0" xfId="0" applyNumberFormat="1" applyFont="1" applyFill="1"/>
    <xf numFmtId="14" fontId="36" fillId="9" borderId="0" xfId="0" applyNumberFormat="1" applyFont="1" applyFill="1" applyBorder="1" applyAlignment="1" applyProtection="1">
      <alignment horizontal="right"/>
      <protection hidden="1"/>
    </xf>
    <xf numFmtId="40" fontId="36" fillId="9" borderId="0" xfId="0" applyNumberFormat="1" applyFont="1" applyFill="1"/>
    <xf numFmtId="14" fontId="36" fillId="9" borderId="0" xfId="0" applyNumberFormat="1" applyFont="1" applyFill="1" applyBorder="1" applyAlignment="1" applyProtection="1">
      <protection hidden="1"/>
    </xf>
    <xf numFmtId="0" fontId="36" fillId="9" borderId="0" xfId="0" applyFont="1" applyFill="1"/>
    <xf numFmtId="0" fontId="2" fillId="9" borderId="0" xfId="0" applyFont="1" applyFill="1" applyAlignment="1">
      <alignment vertical="top"/>
    </xf>
    <xf numFmtId="0" fontId="3" fillId="9" borderId="0" xfId="0" applyFont="1" applyFill="1" applyAlignment="1">
      <alignment vertical="top"/>
    </xf>
    <xf numFmtId="0" fontId="9" fillId="9" borderId="0" xfId="0" applyFont="1" applyFill="1" applyAlignment="1">
      <alignment vertical="top"/>
    </xf>
    <xf numFmtId="0" fontId="3" fillId="9" borderId="0" xfId="0" applyFont="1" applyFill="1" applyAlignment="1">
      <alignment horizontal="center"/>
    </xf>
    <xf numFmtId="0" fontId="3" fillId="9" borderId="0" xfId="0" applyFont="1" applyFill="1" applyAlignment="1">
      <alignment horizontal="right"/>
    </xf>
    <xf numFmtId="4" fontId="3" fillId="9" borderId="0" xfId="0" applyNumberFormat="1" applyFont="1" applyFill="1"/>
    <xf numFmtId="0" fontId="3" fillId="9" borderId="0" xfId="0" applyFont="1" applyFill="1" applyBorder="1"/>
    <xf numFmtId="0" fontId="3" fillId="9" borderId="0" xfId="0" applyFont="1" applyFill="1" applyBorder="1" applyAlignment="1"/>
    <xf numFmtId="2" fontId="5" fillId="9" borderId="0" xfId="0" applyNumberFormat="1" applyFont="1" applyFill="1" applyBorder="1"/>
    <xf numFmtId="164" fontId="5" fillId="9" borderId="0" xfId="1" applyFont="1" applyFill="1" applyBorder="1" applyAlignment="1">
      <alignment horizontal="left"/>
    </xf>
    <xf numFmtId="0" fontId="3" fillId="9" borderId="0" xfId="0" applyFont="1" applyFill="1" applyBorder="1" applyAlignment="1">
      <alignment vertical="center"/>
    </xf>
    <xf numFmtId="2" fontId="5" fillId="9" borderId="0" xfId="0" applyNumberFormat="1" applyFont="1" applyFill="1" applyBorder="1" applyAlignment="1">
      <alignment vertical="center"/>
    </xf>
    <xf numFmtId="167" fontId="3" fillId="9" borderId="0" xfId="0" applyNumberFormat="1" applyFont="1" applyFill="1" applyBorder="1" applyAlignment="1">
      <alignment vertical="center"/>
    </xf>
    <xf numFmtId="0" fontId="29" fillId="9" borderId="0" xfId="0" applyFont="1" applyFill="1"/>
    <xf numFmtId="0" fontId="4" fillId="9" borderId="25" xfId="0" applyFont="1" applyFill="1" applyBorder="1" applyAlignment="1">
      <alignment horizontal="center"/>
    </xf>
    <xf numFmtId="0" fontId="4" fillId="9" borderId="25" xfId="0" applyFont="1" applyFill="1" applyBorder="1"/>
    <xf numFmtId="0" fontId="35" fillId="10" borderId="0" xfId="0" applyFont="1" applyFill="1" applyAlignment="1" applyProtection="1">
      <alignment horizontal="right" vertical="center" indent="3"/>
      <protection hidden="1"/>
    </xf>
    <xf numFmtId="0" fontId="10" fillId="10" borderId="0" xfId="0" applyFont="1" applyFill="1" applyAlignment="1" applyProtection="1">
      <alignment vertical="center"/>
      <protection hidden="1"/>
    </xf>
    <xf numFmtId="0" fontId="19" fillId="10" borderId="0" xfId="0" applyFont="1" applyFill="1" applyAlignment="1" applyProtection="1">
      <alignment horizontal="left" vertical="center"/>
      <protection hidden="1"/>
    </xf>
    <xf numFmtId="0" fontId="18" fillId="10" borderId="0" xfId="0" applyFont="1" applyFill="1" applyAlignment="1" applyProtection="1">
      <alignment horizontal="right" vertical="center"/>
      <protection hidden="1"/>
    </xf>
    <xf numFmtId="0" fontId="16" fillId="10" borderId="0" xfId="0" applyFont="1" applyFill="1" applyAlignment="1" applyProtection="1">
      <alignment horizontal="center" vertical="center"/>
      <protection hidden="1"/>
    </xf>
    <xf numFmtId="0" fontId="3" fillId="10" borderId="0" xfId="0" applyFont="1" applyFill="1"/>
    <xf numFmtId="4" fontId="3" fillId="10" borderId="0" xfId="0" applyNumberFormat="1" applyFont="1" applyFill="1"/>
    <xf numFmtId="4" fontId="3" fillId="11" borderId="0" xfId="0" applyNumberFormat="1" applyFont="1" applyFill="1"/>
    <xf numFmtId="4" fontId="10" fillId="11" borderId="0" xfId="0" applyNumberFormat="1" applyFont="1" applyFill="1" applyAlignment="1" applyProtection="1">
      <alignment vertical="center"/>
      <protection hidden="1"/>
    </xf>
    <xf numFmtId="9" fontId="14" fillId="12" borderId="0" xfId="0" applyNumberFormat="1" applyFont="1" applyFill="1" applyBorder="1" applyAlignment="1" applyProtection="1">
      <alignment horizontal="right" vertical="top"/>
      <protection locked="0"/>
    </xf>
    <xf numFmtId="0" fontId="1" fillId="2" borderId="0" xfId="0" applyFont="1" applyFill="1" applyAlignment="1" applyProtection="1">
      <alignment vertical="center"/>
      <protection locked="0"/>
    </xf>
    <xf numFmtId="0" fontId="3" fillId="0" borderId="11" xfId="0" applyFont="1" applyFill="1" applyBorder="1" applyAlignment="1" applyProtection="1">
      <protection locked="0"/>
    </xf>
    <xf numFmtId="0" fontId="3" fillId="0" borderId="45" xfId="0" applyFont="1" applyFill="1" applyBorder="1" applyAlignment="1" applyProtection="1">
      <protection locked="0"/>
    </xf>
    <xf numFmtId="14" fontId="3" fillId="0" borderId="45" xfId="0" applyNumberFormat="1" applyFont="1" applyFill="1" applyBorder="1" applyAlignment="1" applyProtection="1">
      <alignment horizontal="center"/>
      <protection locked="0"/>
    </xf>
    <xf numFmtId="14" fontId="3" fillId="0" borderId="40" xfId="0" applyNumberFormat="1" applyFont="1" applyFill="1" applyBorder="1" applyAlignment="1" applyProtection="1">
      <alignment horizontal="center"/>
      <protection locked="0"/>
    </xf>
    <xf numFmtId="0" fontId="10" fillId="3" borderId="46" xfId="0" applyFont="1" applyFill="1" applyBorder="1" applyAlignment="1" applyProtection="1">
      <alignment horizontal="right"/>
      <protection hidden="1"/>
    </xf>
    <xf numFmtId="14" fontId="3" fillId="0" borderId="4" xfId="0" applyNumberFormat="1" applyFont="1" applyFill="1" applyBorder="1" applyAlignment="1" applyProtection="1">
      <alignment horizontal="center"/>
      <protection locked="0"/>
    </xf>
    <xf numFmtId="0" fontId="13" fillId="3" borderId="44" xfId="0" applyFont="1" applyFill="1" applyBorder="1" applyAlignment="1" applyProtection="1">
      <alignment horizontal="right"/>
      <protection hidden="1"/>
    </xf>
    <xf numFmtId="0" fontId="3" fillId="3" borderId="0" xfId="0" applyFont="1" applyFill="1" applyBorder="1" applyProtection="1">
      <protection hidden="1"/>
    </xf>
    <xf numFmtId="0" fontId="3" fillId="3" borderId="39" xfId="0" applyFont="1" applyFill="1" applyBorder="1" applyProtection="1">
      <protection hidden="1"/>
    </xf>
    <xf numFmtId="0" fontId="46" fillId="17" borderId="0" xfId="0" applyFont="1" applyFill="1" applyBorder="1" applyAlignment="1" applyProtection="1">
      <alignment horizontal="right" wrapText="1"/>
      <protection hidden="1"/>
    </xf>
    <xf numFmtId="0" fontId="1" fillId="0" borderId="9" xfId="0" applyFont="1" applyFill="1" applyBorder="1" applyAlignment="1" applyProtection="1">
      <protection locked="0"/>
    </xf>
    <xf numFmtId="0" fontId="1" fillId="0" borderId="11" xfId="0" applyFont="1" applyFill="1" applyBorder="1" applyAlignment="1" applyProtection="1">
      <protection locked="0"/>
    </xf>
    <xf numFmtId="0" fontId="1" fillId="0" borderId="2" xfId="0" applyFont="1" applyFill="1" applyBorder="1" applyAlignment="1" applyProtection="1">
      <alignment horizontal="left"/>
      <protection locked="0" hidden="1"/>
    </xf>
    <xf numFmtId="0" fontId="1" fillId="2" borderId="3" xfId="0" applyFont="1" applyFill="1" applyBorder="1" applyAlignment="1" applyProtection="1">
      <alignment horizontal="left"/>
      <protection locked="0" hidden="1"/>
    </xf>
    <xf numFmtId="0" fontId="3" fillId="0" borderId="4" xfId="0" applyFont="1" applyFill="1" applyBorder="1" applyAlignment="1" applyProtection="1">
      <alignment horizontal="left"/>
      <protection locked="0"/>
    </xf>
    <xf numFmtId="0" fontId="3" fillId="0" borderId="11" xfId="0" applyFont="1" applyFill="1" applyBorder="1" applyAlignment="1" applyProtection="1">
      <protection locked="0"/>
    </xf>
    <xf numFmtId="0" fontId="3" fillId="0" borderId="9" xfId="0" applyFont="1" applyFill="1" applyBorder="1" applyAlignment="1" applyProtection="1">
      <protection locked="0"/>
    </xf>
    <xf numFmtId="0" fontId="3" fillId="0" borderId="40" xfId="0" applyFont="1" applyFill="1" applyBorder="1" applyAlignment="1" applyProtection="1">
      <protection locked="0"/>
    </xf>
    <xf numFmtId="40" fontId="1" fillId="2" borderId="22" xfId="0" applyNumberFormat="1" applyFont="1" applyFill="1" applyBorder="1"/>
    <xf numFmtId="40" fontId="1" fillId="2" borderId="23" xfId="0" applyNumberFormat="1" applyFont="1" applyFill="1" applyBorder="1"/>
    <xf numFmtId="40" fontId="1" fillId="2" borderId="24" xfId="0" applyNumberFormat="1" applyFont="1" applyFill="1" applyBorder="1"/>
    <xf numFmtId="0" fontId="14" fillId="16" borderId="0" xfId="0" applyFont="1" applyFill="1" applyBorder="1" applyAlignment="1" applyProtection="1">
      <alignment horizontal="left" vertical="top" indent="1"/>
      <protection hidden="1"/>
    </xf>
    <xf numFmtId="0" fontId="15" fillId="16" borderId="0" xfId="0" applyFont="1" applyFill="1" applyBorder="1" applyAlignment="1" applyProtection="1">
      <alignment horizontal="left" vertical="top" indent="1"/>
      <protection hidden="1"/>
    </xf>
    <xf numFmtId="0" fontId="14" fillId="3" borderId="0" xfId="0" applyFont="1" applyFill="1" applyBorder="1" applyAlignment="1" applyProtection="1">
      <alignment horizontal="left" vertical="top" indent="1"/>
      <protection hidden="1"/>
    </xf>
    <xf numFmtId="0" fontId="14" fillId="15" borderId="0" xfId="0" applyFont="1" applyFill="1" applyBorder="1" applyAlignment="1" applyProtection="1">
      <alignment horizontal="left" vertical="top" indent="1"/>
      <protection hidden="1"/>
    </xf>
    <xf numFmtId="0" fontId="14" fillId="10" borderId="0" xfId="0" applyFont="1" applyFill="1" applyBorder="1" applyAlignment="1" applyProtection="1">
      <alignment horizontal="left" vertical="top" indent="1"/>
      <protection hidden="1"/>
    </xf>
    <xf numFmtId="0" fontId="15" fillId="10" borderId="0" xfId="0" applyFont="1" applyFill="1" applyBorder="1" applyAlignment="1" applyProtection="1">
      <alignment horizontal="left" vertical="top" indent="1"/>
      <protection hidden="1"/>
    </xf>
    <xf numFmtId="40" fontId="2" fillId="3" borderId="0" xfId="0" applyNumberFormat="1" applyFont="1" applyFill="1" applyBorder="1" applyAlignment="1" applyProtection="1">
      <alignment horizontal="left" vertical="top"/>
      <protection hidden="1"/>
    </xf>
    <xf numFmtId="40" fontId="2" fillId="10" borderId="0" xfId="0" applyNumberFormat="1" applyFont="1" applyFill="1" applyBorder="1" applyAlignment="1" applyProtection="1">
      <alignment horizontal="left" vertical="top"/>
      <protection hidden="1"/>
    </xf>
    <xf numFmtId="0" fontId="14" fillId="13" borderId="0" xfId="0" applyFont="1" applyFill="1" applyBorder="1" applyAlignment="1" applyProtection="1">
      <alignment horizontal="left" vertical="top" indent="1"/>
      <protection hidden="1"/>
    </xf>
    <xf numFmtId="0" fontId="14" fillId="14" borderId="0" xfId="0" applyFont="1" applyFill="1" applyBorder="1" applyAlignment="1" applyProtection="1">
      <alignment horizontal="left" vertical="top" indent="1"/>
      <protection hidden="1"/>
    </xf>
    <xf numFmtId="0" fontId="14" fillId="15" borderId="0" xfId="0" applyFont="1" applyFill="1" applyBorder="1" applyAlignment="1" applyProtection="1">
      <alignment horizontal="left" vertical="top" wrapText="1" indent="1"/>
      <protection hidden="1"/>
    </xf>
    <xf numFmtId="40" fontId="2" fillId="16" borderId="0" xfId="0" applyNumberFormat="1" applyFont="1" applyFill="1" applyBorder="1" applyAlignment="1" applyProtection="1">
      <alignment horizontal="left" vertical="top"/>
      <protection hidden="1"/>
    </xf>
    <xf numFmtId="0" fontId="15" fillId="15" borderId="0" xfId="0" applyFont="1" applyFill="1" applyBorder="1" applyAlignment="1" applyProtection="1">
      <alignment horizontal="left" vertical="top" indent="1"/>
      <protection hidden="1"/>
    </xf>
    <xf numFmtId="40" fontId="14" fillId="9" borderId="0" xfId="0" applyNumberFormat="1" applyFont="1" applyFill="1" applyBorder="1" applyAlignment="1" applyProtection="1">
      <alignment vertical="top"/>
      <protection hidden="1"/>
    </xf>
    <xf numFmtId="0" fontId="14" fillId="9" borderId="0" xfId="0" applyFont="1" applyFill="1" applyBorder="1" applyAlignment="1" applyProtection="1">
      <alignment vertical="top"/>
      <protection hidden="1"/>
    </xf>
    <xf numFmtId="40" fontId="6" fillId="2" borderId="0" xfId="0" applyNumberFormat="1" applyFont="1" applyFill="1" applyBorder="1" applyAlignment="1" applyProtection="1">
      <alignment horizontal="center" vertical="top" wrapText="1"/>
      <protection hidden="1"/>
    </xf>
    <xf numFmtId="0" fontId="6" fillId="0" borderId="0" xfId="0" applyFont="1" applyBorder="1" applyAlignment="1" applyProtection="1">
      <alignment horizontal="center" vertical="top"/>
      <protection hidden="1"/>
    </xf>
    <xf numFmtId="40" fontId="14" fillId="2" borderId="0" xfId="0" applyNumberFormat="1" applyFont="1" applyFill="1" applyBorder="1" applyAlignment="1">
      <alignment horizontal="center" vertical="top" wrapText="1"/>
    </xf>
    <xf numFmtId="0" fontId="14" fillId="0" borderId="0" xfId="0" applyFont="1" applyBorder="1" applyAlignment="1">
      <alignment horizontal="center" vertical="top"/>
    </xf>
    <xf numFmtId="40" fontId="2" fillId="13" borderId="0" xfId="1" applyNumberFormat="1" applyFont="1" applyFill="1" applyBorder="1" applyAlignment="1" applyProtection="1">
      <alignment horizontal="left" vertical="top"/>
      <protection hidden="1"/>
    </xf>
    <xf numFmtId="40" fontId="2" fillId="13" borderId="0" xfId="0" applyNumberFormat="1" applyFont="1" applyFill="1" applyBorder="1" applyAlignment="1" applyProtection="1">
      <alignment horizontal="left" vertical="top"/>
      <protection hidden="1"/>
    </xf>
    <xf numFmtId="40" fontId="2" fillId="14" borderId="0" xfId="0" applyNumberFormat="1" applyFont="1" applyFill="1" applyBorder="1" applyAlignment="1" applyProtection="1">
      <alignment horizontal="left" vertical="top"/>
      <protection hidden="1"/>
    </xf>
    <xf numFmtId="40" fontId="2" fillId="15" borderId="0" xfId="0" applyNumberFormat="1" applyFont="1" applyFill="1" applyBorder="1" applyAlignment="1" applyProtection="1">
      <alignment horizontal="left" vertical="top" wrapText="1"/>
      <protection hidden="1"/>
    </xf>
    <xf numFmtId="0" fontId="15" fillId="14" borderId="0" xfId="0" applyFont="1" applyFill="1" applyBorder="1" applyAlignment="1" applyProtection="1">
      <alignment horizontal="left" vertical="top" indent="1"/>
      <protection hidden="1"/>
    </xf>
    <xf numFmtId="0" fontId="2" fillId="3" borderId="17" xfId="0" applyFont="1" applyFill="1" applyBorder="1" applyAlignment="1" applyProtection="1">
      <alignment horizontal="right" vertical="center"/>
      <protection hidden="1"/>
    </xf>
    <xf numFmtId="0" fontId="0" fillId="0" borderId="17" xfId="0" applyBorder="1" applyAlignment="1">
      <alignment horizontal="right" vertical="center"/>
    </xf>
    <xf numFmtId="0" fontId="8" fillId="3" borderId="6" xfId="0" applyFont="1" applyFill="1" applyBorder="1" applyAlignment="1" applyProtection="1">
      <alignment horizontal="center"/>
      <protection hidden="1"/>
    </xf>
    <xf numFmtId="0" fontId="9" fillId="3" borderId="6" xfId="0" applyFont="1" applyFill="1" applyBorder="1" applyAlignment="1" applyProtection="1">
      <alignment horizontal="center"/>
      <protection hidden="1"/>
    </xf>
    <xf numFmtId="0" fontId="3" fillId="2" borderId="42" xfId="0" applyFont="1" applyFill="1" applyBorder="1" applyAlignment="1"/>
    <xf numFmtId="0" fontId="3" fillId="2" borderId="7" xfId="0" applyFont="1" applyFill="1" applyBorder="1" applyAlignment="1"/>
    <xf numFmtId="0" fontId="3" fillId="2" borderId="43" xfId="0" applyFont="1" applyFill="1" applyBorder="1" applyAlignment="1"/>
    <xf numFmtId="0" fontId="8" fillId="3" borderId="26" xfId="0" applyFont="1" applyFill="1" applyBorder="1" applyAlignment="1" applyProtection="1">
      <alignment horizontal="center"/>
      <protection hidden="1"/>
    </xf>
    <xf numFmtId="0" fontId="9" fillId="3" borderId="26" xfId="0" applyFont="1" applyFill="1" applyBorder="1" applyAlignment="1" applyProtection="1">
      <alignment horizontal="center"/>
      <protection hidden="1"/>
    </xf>
    <xf numFmtId="0" fontId="3" fillId="3" borderId="27" xfId="0" applyFont="1" applyFill="1" applyBorder="1" applyAlignment="1" applyProtection="1">
      <alignment horizontal="right"/>
      <protection hidden="1"/>
    </xf>
    <xf numFmtId="0" fontId="0" fillId="3" borderId="28" xfId="0" applyFill="1" applyBorder="1" applyAlignment="1" applyProtection="1">
      <alignment horizontal="right"/>
      <protection hidden="1"/>
    </xf>
    <xf numFmtId="40" fontId="3" fillId="3" borderId="0" xfId="1" applyNumberFormat="1" applyFont="1" applyFill="1" applyBorder="1" applyAlignment="1" applyProtection="1">
      <alignment vertical="center"/>
      <protection hidden="1"/>
    </xf>
    <xf numFmtId="0" fontId="10" fillId="3" borderId="0" xfId="0" applyFont="1" applyFill="1" applyBorder="1" applyAlignment="1" applyProtection="1">
      <alignment horizontal="center" vertical="center" wrapText="1"/>
      <protection hidden="1"/>
    </xf>
    <xf numFmtId="0" fontId="10" fillId="3" borderId="0" xfId="0" applyFont="1" applyFill="1" applyBorder="1" applyAlignment="1" applyProtection="1">
      <alignment vertical="center" wrapText="1"/>
      <protection hidden="1"/>
    </xf>
    <xf numFmtId="0" fontId="4" fillId="3" borderId="5" xfId="0" applyFont="1" applyFill="1" applyBorder="1" applyAlignment="1" applyProtection="1">
      <alignment vertical="center"/>
      <protection hidden="1"/>
    </xf>
    <xf numFmtId="0" fontId="13" fillId="0" borderId="44" xfId="0" applyFont="1" applyFill="1" applyBorder="1" applyAlignment="1" applyProtection="1">
      <alignment vertical="center"/>
      <protection locked="0" hidden="1"/>
    </xf>
    <xf numFmtId="0" fontId="0" fillId="0" borderId="2" xfId="0" applyBorder="1" applyAlignment="1" applyProtection="1">
      <protection locked="0" hidden="1"/>
    </xf>
    <xf numFmtId="40" fontId="3" fillId="0" borderId="0" xfId="0" applyNumberFormat="1" applyFont="1" applyFill="1" applyBorder="1" applyAlignment="1" applyProtection="1">
      <alignment horizontal="center" vertical="center"/>
      <protection locked="0" hidden="1"/>
    </xf>
    <xf numFmtId="0" fontId="3" fillId="3" borderId="3" xfId="0" applyFont="1" applyFill="1" applyBorder="1" applyAlignment="1" applyProtection="1">
      <alignment vertical="center"/>
      <protection hidden="1"/>
    </xf>
    <xf numFmtId="0" fontId="13" fillId="0" borderId="2" xfId="0" applyFont="1" applyFill="1" applyBorder="1" applyAlignment="1" applyProtection="1">
      <alignment horizontal="left"/>
      <protection locked="0" hidden="1"/>
    </xf>
    <xf numFmtId="39" fontId="26" fillId="3" borderId="26" xfId="1" applyNumberFormat="1" applyFont="1" applyFill="1" applyBorder="1" applyAlignment="1" applyProtection="1">
      <alignment horizontal="center" vertical="center" wrapText="1"/>
      <protection hidden="1"/>
    </xf>
    <xf numFmtId="0" fontId="0" fillId="0" borderId="0" xfId="0" applyAlignment="1">
      <alignment vertical="center" wrapText="1"/>
    </xf>
    <xf numFmtId="0" fontId="0" fillId="0" borderId="1" xfId="0" applyBorder="1" applyAlignment="1">
      <alignment vertical="center" wrapText="1"/>
    </xf>
    <xf numFmtId="165" fontId="7" fillId="0" borderId="0" xfId="0" applyNumberFormat="1" applyFont="1" applyFill="1" applyBorder="1" applyAlignment="1" applyProtection="1">
      <alignment horizontal="center" vertical="top"/>
      <protection locked="0" hidden="1"/>
    </xf>
    <xf numFmtId="165" fontId="3" fillId="0" borderId="0" xfId="0" applyNumberFormat="1" applyFont="1" applyFill="1" applyBorder="1" applyAlignment="1" applyProtection="1">
      <alignment horizontal="center" vertical="top"/>
      <protection locked="0" hidden="1"/>
    </xf>
    <xf numFmtId="0" fontId="13" fillId="10" borderId="0" xfId="0" applyFont="1" applyFill="1" applyAlignment="1">
      <alignment horizontal="center" vertical="center" wrapText="1"/>
    </xf>
    <xf numFmtId="0" fontId="13" fillId="10" borderId="0" xfId="0" applyFont="1" applyFill="1" applyAlignment="1">
      <alignment horizontal="center" vertical="center"/>
    </xf>
    <xf numFmtId="0" fontId="13" fillId="10" borderId="0" xfId="0" applyFont="1" applyFill="1" applyAlignment="1">
      <alignment horizontal="center"/>
    </xf>
    <xf numFmtId="0" fontId="3" fillId="3" borderId="3" xfId="0" applyFont="1" applyFill="1" applyBorder="1" applyAlignment="1" applyProtection="1">
      <alignment horizontal="left" vertical="center"/>
      <protection hidden="1"/>
    </xf>
    <xf numFmtId="0" fontId="3" fillId="3" borderId="41" xfId="0" applyFont="1" applyFill="1" applyBorder="1" applyAlignment="1" applyProtection="1">
      <alignment horizontal="left" vertical="center"/>
      <protection hidden="1"/>
    </xf>
    <xf numFmtId="0" fontId="4" fillId="3" borderId="0" xfId="0" applyFont="1" applyFill="1" applyBorder="1" applyAlignment="1" applyProtection="1">
      <alignment horizontal="left" vertical="center" indent="3"/>
      <protection hidden="1"/>
    </xf>
    <xf numFmtId="0" fontId="4" fillId="3" borderId="0" xfId="0" applyFont="1" applyFill="1" applyAlignment="1" applyProtection="1">
      <alignment horizontal="left" vertical="center" indent="3"/>
      <protection hidden="1"/>
    </xf>
    <xf numFmtId="40" fontId="3" fillId="0" borderId="0" xfId="0" applyNumberFormat="1" applyFont="1" applyFill="1" applyAlignment="1" applyProtection="1">
      <alignment horizontal="center" vertical="center"/>
      <protection locked="0" hidden="1"/>
    </xf>
    <xf numFmtId="0" fontId="4" fillId="3" borderId="2" xfId="0" applyFont="1" applyFill="1" applyBorder="1" applyAlignment="1" applyProtection="1">
      <alignment vertical="center"/>
      <protection hidden="1"/>
    </xf>
    <xf numFmtId="40" fontId="2" fillId="3" borderId="17" xfId="1" applyNumberFormat="1" applyFont="1" applyFill="1" applyBorder="1" applyAlignment="1" applyProtection="1">
      <alignment horizontal="center" vertical="center"/>
      <protection hidden="1"/>
    </xf>
    <xf numFmtId="40" fontId="3" fillId="3" borderId="17" xfId="0" applyNumberFormat="1" applyFont="1" applyFill="1" applyBorder="1" applyAlignment="1" applyProtection="1">
      <alignment horizontal="center" vertical="center"/>
      <protection hidden="1"/>
    </xf>
    <xf numFmtId="0" fontId="10" fillId="3" borderId="0" xfId="0" applyFont="1" applyFill="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25" fillId="3" borderId="7" xfId="0" applyFont="1" applyFill="1" applyBorder="1" applyAlignment="1" applyProtection="1">
      <alignment horizontal="right"/>
      <protection hidden="1"/>
    </xf>
    <xf numFmtId="0" fontId="25" fillId="0" borderId="7" xfId="0" applyFont="1" applyBorder="1" applyAlignment="1">
      <alignment horizontal="right"/>
    </xf>
    <xf numFmtId="0" fontId="18" fillId="10" borderId="0" xfId="0" applyFont="1" applyFill="1" applyAlignment="1" applyProtection="1">
      <alignment horizontal="left" vertical="center" indent="2"/>
      <protection hidden="1"/>
    </xf>
    <xf numFmtId="0" fontId="17" fillId="10" borderId="0" xfId="0" applyFont="1" applyFill="1" applyAlignment="1" applyProtection="1">
      <alignment horizontal="left" vertical="center" indent="2"/>
      <protection hidden="1"/>
    </xf>
    <xf numFmtId="0" fontId="24" fillId="3" borderId="26" xfId="0" applyFont="1" applyFill="1" applyBorder="1" applyAlignment="1" applyProtection="1">
      <alignment horizontal="right" vertical="center"/>
      <protection hidden="1"/>
    </xf>
    <xf numFmtId="0" fontId="0" fillId="0" borderId="26" xfId="0" applyBorder="1" applyAlignment="1">
      <alignment horizontal="right"/>
    </xf>
    <xf numFmtId="40" fontId="3" fillId="2" borderId="0" xfId="0" applyNumberFormat="1" applyFont="1" applyFill="1" applyAlignment="1" applyProtection="1">
      <alignment horizontal="center" vertical="center"/>
      <protection locked="0" hidden="1"/>
    </xf>
    <xf numFmtId="40" fontId="3" fillId="0" borderId="0" xfId="0" applyNumberFormat="1" applyFont="1" applyAlignment="1" applyProtection="1">
      <alignment horizontal="center" vertical="center"/>
      <protection locked="0" hidden="1"/>
    </xf>
    <xf numFmtId="40" fontId="3" fillId="3" borderId="19" xfId="1" applyNumberFormat="1" applyFont="1" applyFill="1" applyBorder="1" applyAlignment="1" applyProtection="1">
      <alignment vertical="center"/>
      <protection hidden="1"/>
    </xf>
    <xf numFmtId="39" fontId="10" fillId="3" borderId="26" xfId="1" applyNumberFormat="1" applyFont="1" applyFill="1" applyBorder="1" applyAlignment="1" applyProtection="1">
      <alignment horizontal="center" wrapText="1"/>
      <protection hidden="1"/>
    </xf>
    <xf numFmtId="0" fontId="0" fillId="3" borderId="0" xfId="0" applyFill="1" applyAlignment="1" applyProtection="1">
      <protection hidden="1"/>
    </xf>
    <xf numFmtId="0" fontId="0" fillId="3" borderId="1" xfId="0" applyFill="1" applyBorder="1" applyAlignment="1" applyProtection="1">
      <protection hidden="1"/>
    </xf>
    <xf numFmtId="0" fontId="13" fillId="0" borderId="5" xfId="0" applyFont="1" applyFill="1" applyBorder="1" applyAlignment="1" applyProtection="1">
      <alignment horizontal="left" vertical="center"/>
      <protection locked="0" hidden="1"/>
    </xf>
    <xf numFmtId="0" fontId="25" fillId="3" borderId="6" xfId="0" applyFont="1" applyFill="1" applyBorder="1" applyAlignment="1" applyProtection="1">
      <alignment horizontal="right" vertical="top"/>
      <protection hidden="1"/>
    </xf>
    <xf numFmtId="0" fontId="5" fillId="0" borderId="6" xfId="0" applyFont="1" applyBorder="1" applyAlignment="1" applyProtection="1">
      <alignment vertical="top"/>
      <protection hidden="1"/>
    </xf>
    <xf numFmtId="0" fontId="13" fillId="0" borderId="2" xfId="0" applyFont="1" applyFill="1" applyBorder="1" applyAlignment="1" applyProtection="1">
      <alignment horizontal="left" vertical="center"/>
      <protection locked="0" hidden="1"/>
    </xf>
    <xf numFmtId="0" fontId="4" fillId="3" borderId="2" xfId="0" applyFont="1" applyFill="1" applyBorder="1" applyAlignment="1" applyProtection="1">
      <protection hidden="1"/>
    </xf>
    <xf numFmtId="0" fontId="3" fillId="3" borderId="32" xfId="0" applyFont="1" applyFill="1" applyBorder="1" applyAlignment="1" applyProtection="1">
      <alignment horizontal="right"/>
      <protection hidden="1"/>
    </xf>
    <xf numFmtId="0" fontId="3" fillId="3" borderId="47" xfId="0" applyFont="1" applyFill="1" applyBorder="1" applyAlignment="1" applyProtection="1">
      <alignment horizontal="right"/>
      <protection hidden="1"/>
    </xf>
    <xf numFmtId="0" fontId="18" fillId="10" borderId="0" xfId="0" applyFont="1" applyFill="1" applyAlignment="1" applyProtection="1">
      <alignment horizontal="center"/>
      <protection hidden="1"/>
    </xf>
    <xf numFmtId="0" fontId="16" fillId="7" borderId="30" xfId="0" applyFont="1" applyFill="1" applyBorder="1" applyAlignment="1" applyProtection="1">
      <alignment horizontal="left" vertical="center"/>
      <protection hidden="1"/>
    </xf>
    <xf numFmtId="0" fontId="17" fillId="7" borderId="30" xfId="0" applyFont="1" applyFill="1" applyBorder="1" applyAlignment="1" applyProtection="1">
      <alignment vertical="center"/>
      <protection hidden="1"/>
    </xf>
    <xf numFmtId="0" fontId="16" fillId="7" borderId="31" xfId="0" applyFont="1" applyFill="1" applyBorder="1" applyAlignment="1" applyProtection="1">
      <alignment horizontal="left" vertical="center" wrapText="1"/>
      <protection hidden="1"/>
    </xf>
    <xf numFmtId="0" fontId="17" fillId="7" borderId="31" xfId="0" applyFont="1" applyFill="1" applyBorder="1" applyAlignment="1" applyProtection="1">
      <alignment vertical="center"/>
      <protection hidden="1"/>
    </xf>
    <xf numFmtId="0" fontId="17" fillId="7" borderId="31" xfId="0" applyFont="1" applyFill="1" applyBorder="1" applyAlignment="1" applyProtection="1">
      <alignment horizontal="left" vertical="center"/>
      <protection hidden="1"/>
    </xf>
    <xf numFmtId="0" fontId="4" fillId="3" borderId="32" xfId="0" applyFont="1" applyFill="1" applyBorder="1" applyAlignment="1" applyProtection="1">
      <alignment horizontal="right"/>
      <protection hidden="1"/>
    </xf>
    <xf numFmtId="0" fontId="0" fillId="3" borderId="33" xfId="0" applyFill="1" applyBorder="1" applyAlignment="1" applyProtection="1">
      <alignment horizontal="right"/>
      <protection hidden="1"/>
    </xf>
    <xf numFmtId="0" fontId="22" fillId="3" borderId="0" xfId="0" applyFont="1" applyFill="1" applyAlignment="1" applyProtection="1">
      <alignment horizontal="center"/>
      <protection hidden="1"/>
    </xf>
    <xf numFmtId="0" fontId="22" fillId="3" borderId="0" xfId="0" applyFont="1" applyFill="1" applyAlignment="1"/>
    <xf numFmtId="0" fontId="1" fillId="0" borderId="28" xfId="0" applyFont="1" applyFill="1" applyBorder="1" applyAlignment="1" applyProtection="1">
      <alignment vertical="center"/>
      <protection locked="0"/>
    </xf>
    <xf numFmtId="0" fontId="0" fillId="0" borderId="34" xfId="0" applyBorder="1" applyAlignment="1" applyProtection="1">
      <alignment vertical="center"/>
      <protection locked="0"/>
    </xf>
    <xf numFmtId="0" fontId="0" fillId="0" borderId="28" xfId="0" applyBorder="1" applyAlignment="1" applyProtection="1">
      <alignment vertical="center"/>
      <protection locked="0"/>
    </xf>
    <xf numFmtId="0" fontId="4" fillId="3" borderId="27" xfId="0" applyFont="1" applyFill="1" applyBorder="1" applyAlignment="1" applyProtection="1">
      <alignment horizontal="right" vertical="center"/>
      <protection locked="0" hidden="1"/>
    </xf>
    <xf numFmtId="0" fontId="4" fillId="3" borderId="28" xfId="0" applyFont="1" applyFill="1" applyBorder="1" applyAlignment="1" applyProtection="1">
      <alignment horizontal="right" vertical="center"/>
      <protection locked="0" hidden="1"/>
    </xf>
    <xf numFmtId="0" fontId="4" fillId="3" borderId="35" xfId="0" applyFont="1" applyFill="1" applyBorder="1" applyAlignment="1" applyProtection="1">
      <alignment vertical="center"/>
      <protection locked="0" hidden="1"/>
    </xf>
    <xf numFmtId="0" fontId="4" fillId="3" borderId="34" xfId="0" applyFont="1" applyFill="1" applyBorder="1" applyAlignment="1" applyProtection="1">
      <alignment vertical="center"/>
      <protection locked="0" hidden="1"/>
    </xf>
    <xf numFmtId="0" fontId="16" fillId="7" borderId="36" xfId="0" applyFont="1" applyFill="1" applyBorder="1" applyAlignment="1" applyProtection="1">
      <alignment horizontal="left" vertical="center"/>
      <protection hidden="1"/>
    </xf>
    <xf numFmtId="0" fontId="17" fillId="7" borderId="36" xfId="0" applyFont="1" applyFill="1" applyBorder="1" applyAlignment="1" applyProtection="1">
      <alignment vertical="center"/>
      <protection hidden="1"/>
    </xf>
    <xf numFmtId="14" fontId="3" fillId="0" borderId="37" xfId="0" applyNumberFormat="1" applyFont="1" applyFill="1" applyBorder="1" applyAlignment="1" applyProtection="1">
      <alignment horizontal="center" vertical="center"/>
      <protection locked="0"/>
    </xf>
    <xf numFmtId="14" fontId="3" fillId="0" borderId="38" xfId="0"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top" wrapText="1"/>
      <protection hidden="1"/>
    </xf>
    <xf numFmtId="0" fontId="3" fillId="3" borderId="0" xfId="0" applyFont="1" applyFill="1" applyAlignment="1" applyProtection="1">
      <alignment vertical="top"/>
      <protection hidden="1"/>
    </xf>
    <xf numFmtId="0" fontId="4" fillId="3" borderId="0" xfId="0" applyFont="1" applyFill="1" applyAlignment="1" applyProtection="1">
      <alignment horizontal="right" vertical="center"/>
      <protection hidden="1"/>
    </xf>
    <xf numFmtId="0" fontId="10" fillId="3" borderId="0" xfId="0" applyFont="1" applyFill="1" applyBorder="1" applyAlignment="1" applyProtection="1">
      <alignment horizontal="right" vertical="center"/>
      <protection hidden="1"/>
    </xf>
    <xf numFmtId="0" fontId="10" fillId="0" borderId="1" xfId="0" applyFont="1" applyBorder="1" applyAlignment="1">
      <alignment horizontal="right" vertical="center"/>
    </xf>
    <xf numFmtId="0" fontId="13" fillId="0" borderId="0" xfId="0" applyFont="1" applyFill="1" applyAlignment="1" applyProtection="1">
      <alignment horizontal="left" vertical="center" wrapText="1"/>
      <protection locked="0"/>
    </xf>
    <xf numFmtId="0" fontId="34" fillId="0" borderId="0" xfId="0" applyFont="1" applyAlignment="1" applyProtection="1">
      <alignment vertical="center" wrapText="1"/>
      <protection locked="0"/>
    </xf>
    <xf numFmtId="0" fontId="1" fillId="0" borderId="9" xfId="0" applyFont="1" applyFill="1" applyBorder="1" applyAlignment="1" applyProtection="1">
      <protection locked="0"/>
    </xf>
    <xf numFmtId="0" fontId="3" fillId="0" borderId="9" xfId="0" applyFont="1" applyFill="1" applyBorder="1" applyAlignment="1" applyProtection="1">
      <protection locked="0"/>
    </xf>
    <xf numFmtId="39" fontId="10" fillId="3" borderId="0" xfId="1" applyNumberFormat="1" applyFont="1" applyFill="1" applyBorder="1" applyAlignment="1" applyProtection="1">
      <alignment horizontal="center" vertical="center" wrapText="1"/>
      <protection hidden="1"/>
    </xf>
    <xf numFmtId="0" fontId="32" fillId="3" borderId="29" xfId="0" applyFont="1" applyFill="1" applyBorder="1" applyAlignment="1" applyProtection="1">
      <alignment vertical="top" wrapText="1"/>
      <protection hidden="1"/>
    </xf>
    <xf numFmtId="0" fontId="7" fillId="0" borderId="29" xfId="0" applyFont="1" applyBorder="1" applyAlignment="1">
      <alignment vertical="top"/>
    </xf>
    <xf numFmtId="0" fontId="0" fillId="0" borderId="29" xfId="0" applyBorder="1" applyAlignment="1">
      <alignment vertical="top"/>
    </xf>
    <xf numFmtId="0" fontId="13" fillId="0" borderId="3" xfId="0" applyFont="1" applyFill="1" applyBorder="1" applyAlignment="1" applyProtection="1">
      <alignment vertical="center"/>
      <protection locked="0" hidden="1"/>
    </xf>
    <xf numFmtId="0" fontId="3" fillId="3" borderId="0" xfId="0" applyFont="1" applyFill="1" applyBorder="1" applyAlignment="1" applyProtection="1">
      <alignment horizontal="right"/>
      <protection hidden="1"/>
    </xf>
    <xf numFmtId="0" fontId="10" fillId="3" borderId="0" xfId="0" applyFont="1" applyFill="1" applyBorder="1" applyAlignment="1" applyProtection="1">
      <alignment horizontal="right" vertical="top"/>
      <protection hidden="1"/>
    </xf>
    <xf numFmtId="0" fontId="0" fillId="3" borderId="0" xfId="0" applyFill="1" applyBorder="1" applyAlignment="1" applyProtection="1">
      <alignment horizontal="right" vertical="top"/>
      <protection hidden="1"/>
    </xf>
    <xf numFmtId="0" fontId="10" fillId="3" borderId="40" xfId="0" applyFont="1" applyFill="1" applyBorder="1" applyAlignment="1" applyProtection="1">
      <alignment horizontal="right" vertical="top"/>
      <protection hidden="1"/>
    </xf>
    <xf numFmtId="0" fontId="0" fillId="3" borderId="40" xfId="0" applyFill="1" applyBorder="1" applyAlignment="1" applyProtection="1">
      <alignment horizontal="right" vertical="top"/>
      <protection hidden="1"/>
    </xf>
    <xf numFmtId="0" fontId="1" fillId="0" borderId="40" xfId="0" applyFont="1" applyFill="1" applyBorder="1" applyAlignment="1" applyProtection="1">
      <protection locked="0"/>
    </xf>
    <xf numFmtId="0" fontId="3" fillId="0" borderId="40" xfId="0" applyFont="1" applyFill="1" applyBorder="1" applyAlignment="1" applyProtection="1">
      <protection locked="0"/>
    </xf>
    <xf numFmtId="0" fontId="1" fillId="0" borderId="11" xfId="0" applyFont="1" applyFill="1" applyBorder="1" applyAlignment="1" applyProtection="1">
      <protection locked="0"/>
    </xf>
    <xf numFmtId="0" fontId="3" fillId="0" borderId="11" xfId="0" applyFont="1" applyFill="1" applyBorder="1" applyAlignment="1" applyProtection="1">
      <protection locked="0"/>
    </xf>
    <xf numFmtId="0" fontId="1" fillId="0" borderId="45" xfId="0" applyFont="1" applyFill="1" applyBorder="1" applyAlignment="1" applyProtection="1">
      <protection locked="0"/>
    </xf>
    <xf numFmtId="0" fontId="3" fillId="0" borderId="45" xfId="0" applyFont="1" applyFill="1" applyBorder="1" applyAlignment="1" applyProtection="1">
      <protection locked="0"/>
    </xf>
    <xf numFmtId="0" fontId="1" fillId="0" borderId="18"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cellXfs>
  <cellStyles count="2">
    <cellStyle name="Standard" xfId="0" builtinId="0"/>
    <cellStyle name="Währung" xfId="1" builtinId="4"/>
  </cellStyles>
  <dxfs count="44">
    <dxf>
      <fill>
        <patternFill>
          <bgColor indexed="13"/>
        </patternFill>
      </fill>
    </dxf>
    <dxf>
      <font>
        <b/>
        <i val="0"/>
        <condense val="0"/>
        <extend val="0"/>
        <color indexed="10"/>
      </font>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border>
        <top/>
        <bottom/>
      </border>
    </dxf>
    <dxf>
      <border>
        <bottom style="thin">
          <color indexed="64"/>
        </bottom>
      </border>
    </dxf>
    <dxf>
      <fill>
        <patternFill patternType="mediumGray">
          <fgColor indexed="9"/>
        </patternFill>
      </fill>
    </dxf>
    <dxf>
      <fill>
        <patternFill patternType="mediumGray">
          <fgColor indexed="9"/>
        </patternFill>
      </fill>
    </dxf>
    <dxf>
      <font>
        <strike/>
        <condense val="0"/>
        <extend val="0"/>
      </font>
    </dxf>
    <dxf>
      <font>
        <b/>
        <i val="0"/>
        <condense val="0"/>
        <extend val="0"/>
        <u/>
      </font>
      <fill>
        <patternFill patternType="mediumGray">
          <fgColor indexed="9"/>
        </patternFill>
      </fill>
    </dxf>
    <dxf>
      <font>
        <strike/>
        <condense val="0"/>
        <extend val="0"/>
      </font>
    </dxf>
    <dxf>
      <font>
        <b/>
        <i val="0"/>
        <strike val="0"/>
        <condense val="0"/>
        <extend val="0"/>
        <u/>
      </font>
      <fill>
        <patternFill patternType="mediumGray">
          <fgColor indexed="9"/>
        </patternFill>
      </fill>
    </dxf>
    <dxf>
      <fill>
        <patternFill patternType="mediumGray">
          <fgColor indexed="9"/>
        </patternFill>
      </fill>
    </dxf>
    <dxf>
      <font>
        <b/>
        <i val="0"/>
        <condense val="0"/>
        <extend val="0"/>
      </font>
      <fill>
        <patternFill patternType="mediumGray">
          <fgColor indexed="9"/>
        </patternFill>
      </fill>
    </dxf>
    <dxf>
      <fill>
        <patternFill patternType="mediumGray">
          <fgColor indexed="9"/>
        </patternFill>
      </fill>
    </dxf>
    <dxf>
      <font>
        <b/>
        <i val="0"/>
        <condense val="0"/>
        <extend val="0"/>
      </font>
      <fill>
        <patternFill patternType="mediumGray">
          <fgColor indexed="9"/>
        </patternFill>
      </fill>
    </dxf>
    <dxf>
      <fill>
        <patternFill patternType="mediumGray">
          <fgColor indexed="9"/>
        </patternFill>
      </fill>
    </dxf>
    <dxf>
      <fill>
        <patternFill>
          <bgColor indexed="13"/>
        </patternFill>
      </fill>
    </dxf>
    <dxf>
      <fill>
        <patternFill>
          <bgColor indexed="13"/>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ndense val="0"/>
        <extend val="0"/>
        <color indexed="10"/>
      </font>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9" defaultPivotStyle="PivotStyleLight16"/>
  <colors>
    <mruColors>
      <color rgb="FFB888DC"/>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1.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160020</xdr:rowOff>
    </xdr:from>
    <xdr:to>
      <xdr:col>0</xdr:col>
      <xdr:colOff>220980</xdr:colOff>
      <xdr:row>0</xdr:row>
      <xdr:rowOff>342900</xdr:rowOff>
    </xdr:to>
    <xdr:pic macro="[0]!TextBox2_Change">
      <xdr:nvPicPr>
        <xdr:cNvPr id="4132" name="Picture 35" descr="Ic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002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3</xdr:col>
          <xdr:colOff>1003300</xdr:colOff>
          <xdr:row>38</xdr:row>
          <xdr:rowOff>69850</xdr:rowOff>
        </xdr:from>
        <xdr:to>
          <xdr:col>4</xdr:col>
          <xdr:colOff>895350</xdr:colOff>
          <xdr:row>39</xdr:row>
          <xdr:rowOff>38100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CH" sz="800" b="0" i="0" u="none" strike="noStrike" baseline="0">
                  <a:solidFill>
                    <a:srgbClr val="FF0000"/>
                  </a:solidFill>
                  <a:latin typeface="Arial Narrow"/>
                </a:rPr>
                <a:t>Passwort löschen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12700</xdr:colOff>
          <xdr:row>38</xdr:row>
          <xdr:rowOff>69850</xdr:rowOff>
        </xdr:from>
        <xdr:to>
          <xdr:col>3</xdr:col>
          <xdr:colOff>927100</xdr:colOff>
          <xdr:row>39</xdr:row>
          <xdr:rowOff>38100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CH" sz="800" b="0" i="0" u="none" strike="noStrike" baseline="0">
                  <a:solidFill>
                    <a:srgbClr val="008000"/>
                  </a:solidFill>
                  <a:latin typeface="Arial Narrow"/>
                </a:rPr>
                <a:t>Passwort setzen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1</xdr:row>
      <xdr:rowOff>60960</xdr:rowOff>
    </xdr:from>
    <xdr:to>
      <xdr:col>0</xdr:col>
      <xdr:colOff>419100</xdr:colOff>
      <xdr:row>3</xdr:row>
      <xdr:rowOff>175260</xdr:rowOff>
    </xdr:to>
    <xdr:pic>
      <xdr:nvPicPr>
        <xdr:cNvPr id="2267" name="Picture 143" descr="CS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76200"/>
          <a:ext cx="38862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2727960</xdr:colOff>
      <xdr:row>2</xdr:row>
      <xdr:rowOff>38100</xdr:rowOff>
    </xdr:from>
    <xdr:to>
      <xdr:col>1</xdr:col>
      <xdr:colOff>2926080</xdr:colOff>
      <xdr:row>2</xdr:row>
      <xdr:rowOff>220980</xdr:rowOff>
    </xdr:to>
    <xdr:pic macro="[0]!TextBox1_Change">
      <xdr:nvPicPr>
        <xdr:cNvPr id="2268" name="Picture 185" descr="Ico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5640" y="22860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38100</xdr:colOff>
      <xdr:row>3</xdr:row>
      <xdr:rowOff>236220</xdr:rowOff>
    </xdr:from>
    <xdr:to>
      <xdr:col>0</xdr:col>
      <xdr:colOff>220980</xdr:colOff>
      <xdr:row>5</xdr:row>
      <xdr:rowOff>0</xdr:rowOff>
    </xdr:to>
    <xdr:pic macro="[0]!TextBox2_Change">
      <xdr:nvPicPr>
        <xdr:cNvPr id="2269" name="Picture 187" descr="Ico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70104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7</xdr:col>
      <xdr:colOff>670560</xdr:colOff>
      <xdr:row>0</xdr:row>
      <xdr:rowOff>0</xdr:rowOff>
    </xdr:from>
    <xdr:to>
      <xdr:col>7</xdr:col>
      <xdr:colOff>861060</xdr:colOff>
      <xdr:row>1</xdr:row>
      <xdr:rowOff>175260</xdr:rowOff>
    </xdr:to>
    <xdr:pic macro="[0]!TextBox3_Change">
      <xdr:nvPicPr>
        <xdr:cNvPr id="2270" name="Picture 195" descr="Icon"/>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2340" y="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28575</xdr:colOff>
      <xdr:row>5</xdr:row>
      <xdr:rowOff>47625</xdr:rowOff>
    </xdr:from>
    <xdr:to>
      <xdr:col>1</xdr:col>
      <xdr:colOff>1565030</xdr:colOff>
      <xdr:row>8</xdr:row>
      <xdr:rowOff>114300</xdr:rowOff>
    </xdr:to>
    <xdr:sp macro="" textlink="" fLocksText="0">
      <xdr:nvSpPr>
        <xdr:cNvPr id="2244" name="Text Box 196"/>
        <xdr:cNvSpPr txBox="1">
          <a:spLocks noChangeArrowheads="1"/>
        </xdr:cNvSpPr>
      </xdr:nvSpPr>
      <xdr:spPr bwMode="auto">
        <a:xfrm>
          <a:off x="28575" y="938579"/>
          <a:ext cx="2022963" cy="1262429"/>
        </a:xfrm>
        <a:prstGeom prst="rect">
          <a:avLst/>
        </a:prstGeom>
        <a:solidFill>
          <a:srgbClr val="FFFF00"/>
        </a:solidFill>
        <a:ln w="9525">
          <a:noFill/>
          <a:miter lim="800000"/>
          <a:headEnd/>
          <a:tailEnd/>
        </a:ln>
      </xdr:spPr>
      <xdr:txBody>
        <a:bodyPr vertOverflow="clip" wrap="square" lIns="27432" tIns="22860" rIns="0" bIns="0" anchor="t" upright="1"/>
        <a:lstStyle/>
        <a:p>
          <a:pPr rtl="0"/>
          <a:r>
            <a:rPr lang="de-CH" sz="1100" b="0" i="0" baseline="0">
              <a:latin typeface="+mn-lt"/>
              <a:ea typeface="+mn-ea"/>
              <a:cs typeface="+mn-cs"/>
            </a:rPr>
            <a:t>Adresse der Gemeinde eingeben</a:t>
          </a:r>
          <a:endParaRPr lang="de-CH" sz="1100">
            <a:latin typeface="+mn-lt"/>
            <a:ea typeface="+mn-ea"/>
            <a:cs typeface="+mn-cs"/>
          </a:endParaRPr>
        </a:p>
      </xdr:txBody>
    </xdr:sp>
    <xdr:clientData fLocksWithSheet="0"/>
  </xdr:twoCellAnchor>
  <xdr:twoCellAnchor editAs="oneCell">
    <xdr:from>
      <xdr:col>2</xdr:col>
      <xdr:colOff>1079</xdr:colOff>
      <xdr:row>3</xdr:row>
      <xdr:rowOff>8009</xdr:rowOff>
    </xdr:from>
    <xdr:to>
      <xdr:col>2</xdr:col>
      <xdr:colOff>191565</xdr:colOff>
      <xdr:row>3</xdr:row>
      <xdr:rowOff>209817</xdr:rowOff>
    </xdr:to>
    <xdr:pic>
      <xdr:nvPicPr>
        <xdr:cNvPr id="2"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32207" y="472020"/>
          <a:ext cx="190486" cy="2018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50800</xdr:colOff>
          <xdr:row>1</xdr:row>
          <xdr:rowOff>0</xdr:rowOff>
        </xdr:from>
        <xdr:to>
          <xdr:col>8</xdr:col>
          <xdr:colOff>774700</xdr:colOff>
          <xdr:row>2</xdr:row>
          <xdr:rowOff>57150</xdr:rowOff>
        </xdr:to>
        <xdr:sp macro="" textlink="">
          <xdr:nvSpPr>
            <xdr:cNvPr id="2166" name="Alimentenverordnung" hidden="1">
              <a:extLst>
                <a:ext uri="{63B3BB69-23CF-44E3-9099-C40C66FF867C}">
                  <a14:compatExt spid="_x0000_s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xdr:row>
          <xdr:rowOff>0</xdr:rowOff>
        </xdr:from>
        <xdr:to>
          <xdr:col>8</xdr:col>
          <xdr:colOff>774700</xdr:colOff>
          <xdr:row>3</xdr:row>
          <xdr:rowOff>215900</xdr:rowOff>
        </xdr:to>
        <xdr:sp macro="" textlink="">
          <xdr:nvSpPr>
            <xdr:cNvPr id="2167" name="Merkblatt" hidden="1">
              <a:extLst>
                <a:ext uri="{63B3BB69-23CF-44E3-9099-C40C66FF867C}">
                  <a14:compatExt spid="_x0000_s2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82</xdr:row>
          <xdr:rowOff>317500</xdr:rowOff>
        </xdr:from>
        <xdr:to>
          <xdr:col>1</xdr:col>
          <xdr:colOff>381000</xdr:colOff>
          <xdr:row>82</xdr:row>
          <xdr:rowOff>565150</xdr:rowOff>
        </xdr:to>
        <xdr:sp macro="" textlink="">
          <xdr:nvSpPr>
            <xdr:cNvPr id="2173" name="Button 125" hidden="1">
              <a:extLst>
                <a:ext uri="{63B3BB69-23CF-44E3-9099-C40C66FF867C}">
                  <a14:compatExt spid="_x0000_s21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700" b="0" i="0" u="none" strike="noStrike" baseline="0">
                  <a:solidFill>
                    <a:srgbClr val="FF0000"/>
                  </a:solidFill>
                  <a:latin typeface="Tahoma"/>
                  <a:ea typeface="Tahoma"/>
                  <a:cs typeface="Tahoma"/>
                </a:rPr>
                <a:t>Passwort löschen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xdr:row>
          <xdr:rowOff>57150</xdr:rowOff>
        </xdr:from>
        <xdr:to>
          <xdr:col>8</xdr:col>
          <xdr:colOff>774700</xdr:colOff>
          <xdr:row>3</xdr:row>
          <xdr:rowOff>6350</xdr:rowOff>
        </xdr:to>
        <xdr:sp macro="" textlink="">
          <xdr:nvSpPr>
            <xdr:cNvPr id="2177" name="CommandButton1" hidden="1">
              <a:extLst>
                <a:ext uri="{63B3BB69-23CF-44E3-9099-C40C66FF867C}">
                  <a14:compatExt spid="_x0000_s2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xdr:row>
          <xdr:rowOff>0</xdr:rowOff>
        </xdr:from>
        <xdr:to>
          <xdr:col>8</xdr:col>
          <xdr:colOff>774700</xdr:colOff>
          <xdr:row>5</xdr:row>
          <xdr:rowOff>50800</xdr:rowOff>
        </xdr:to>
        <xdr:sp macro="" textlink="">
          <xdr:nvSpPr>
            <xdr:cNvPr id="2199" name="CommandButton2" hidden="1">
              <a:extLst>
                <a:ext uri="{63B3BB69-23CF-44E3-9099-C40C66FF867C}">
                  <a14:compatExt spid="_x0000_s2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xdr:row>
          <xdr:rowOff>0</xdr:rowOff>
        </xdr:from>
        <xdr:to>
          <xdr:col>1</xdr:col>
          <xdr:colOff>0</xdr:colOff>
          <xdr:row>2</xdr:row>
          <xdr:rowOff>0</xdr:rowOff>
        </xdr:to>
        <xdr:sp macro="" textlink="">
          <xdr:nvSpPr>
            <xdr:cNvPr id="2239" name="Button 191" hidden="1">
              <a:extLst>
                <a:ext uri="{63B3BB69-23CF-44E3-9099-C40C66FF867C}">
                  <a14:compatExt spid="_x0000_s22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1" i="0" u="none" strike="noStrike" baseline="0">
                  <a:solidFill>
                    <a:srgbClr val="000000"/>
                  </a:solidFill>
                  <a:latin typeface="Symbol"/>
                </a:rPr>
                <a:t>«</a:t>
              </a:r>
              <a:r>
                <a:rPr lang="de-CH" sz="1000" b="0" i="0" u="none" strike="noStrike" baseline="0">
                  <a:solidFill>
                    <a:srgbClr val="000000"/>
                  </a:solidFill>
                  <a:latin typeface="Symbol"/>
                </a:rPr>
                <a:t> </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58"/>
  <sheetViews>
    <sheetView workbookViewId="0">
      <selection activeCell="B40" sqref="B40"/>
    </sheetView>
  </sheetViews>
  <sheetFormatPr baseColWidth="10" defaultColWidth="11.453125" defaultRowHeight="12.5" x14ac:dyDescent="0.25"/>
  <cols>
    <col min="1" max="1" width="13" style="173" customWidth="1"/>
    <col min="2" max="7" width="11.7265625" style="2" customWidth="1"/>
    <col min="8" max="8" width="13.26953125" style="2" customWidth="1"/>
    <col min="9" max="16384" width="11.453125" style="2"/>
  </cols>
  <sheetData>
    <row r="1" spans="1:14" ht="55.15" customHeight="1" x14ac:dyDescent="0.25">
      <c r="A1" s="269" t="str">
        <f>"Einkommens- und Vermögensgrenzen für die Bevorschussung von
Unterhaltsbeiträgen für Kinder, ab "&amp;TEXT(B39,"T. MMMM JJJJ")</f>
        <v>Einkommens- und Vermögensgrenzen für die Bevorschussung von
Unterhaltsbeiträgen für Kinder, ab 1. Januar 2024</v>
      </c>
      <c r="B1" s="270"/>
      <c r="C1" s="270"/>
      <c r="D1" s="270"/>
      <c r="E1" s="270"/>
      <c r="F1" s="270"/>
      <c r="G1" s="270"/>
      <c r="H1" s="270"/>
      <c r="I1" s="200"/>
      <c r="J1" s="200"/>
      <c r="K1" s="200"/>
      <c r="L1" s="200"/>
      <c r="M1" s="200"/>
      <c r="N1" s="200"/>
    </row>
    <row r="2" spans="1:14" ht="63" customHeight="1" x14ac:dyDescent="0.25">
      <c r="A2" s="271" t="s">
        <v>65</v>
      </c>
      <c r="B2" s="272"/>
      <c r="C2" s="272"/>
      <c r="D2" s="272"/>
      <c r="E2" s="272"/>
      <c r="F2" s="272"/>
      <c r="G2" s="272"/>
      <c r="H2" s="272"/>
      <c r="I2" s="200"/>
      <c r="J2" s="200"/>
      <c r="K2" s="200"/>
      <c r="L2" s="200"/>
      <c r="M2" s="200"/>
      <c r="N2" s="200"/>
    </row>
    <row r="3" spans="1:14" s="120" customFormat="1" ht="16.5" customHeight="1" x14ac:dyDescent="0.25">
      <c r="A3" s="275" t="s">
        <v>55</v>
      </c>
      <c r="B3" s="275"/>
      <c r="C3" s="275"/>
      <c r="D3" s="275"/>
      <c r="E3" s="275"/>
      <c r="F3" s="275"/>
      <c r="G3" s="275"/>
      <c r="H3" s="275"/>
      <c r="I3" s="206"/>
      <c r="J3" s="206"/>
      <c r="K3" s="206"/>
      <c r="L3" s="206"/>
      <c r="M3" s="206"/>
      <c r="N3" s="206"/>
    </row>
    <row r="4" spans="1:14" s="165" customFormat="1" ht="17.149999999999999" customHeight="1" x14ac:dyDescent="0.25">
      <c r="A4" s="164">
        <v>44877</v>
      </c>
      <c r="B4" s="277" t="s">
        <v>0</v>
      </c>
      <c r="C4" s="277"/>
      <c r="D4" s="277"/>
      <c r="E4" s="277"/>
      <c r="F4" s="277"/>
      <c r="G4" s="277"/>
      <c r="H4" s="277"/>
      <c r="I4" s="207"/>
      <c r="J4" s="207"/>
      <c r="K4" s="207"/>
      <c r="L4" s="207"/>
      <c r="M4" s="207"/>
      <c r="N4" s="207"/>
    </row>
    <row r="5" spans="1:14" s="165" customFormat="1" ht="17.149999999999999" customHeight="1" x14ac:dyDescent="0.25">
      <c r="A5" s="164">
        <v>7385</v>
      </c>
      <c r="B5" s="263" t="s">
        <v>3</v>
      </c>
      <c r="C5" s="263"/>
      <c r="D5" s="263"/>
      <c r="E5" s="263"/>
      <c r="F5" s="263"/>
      <c r="G5" s="263"/>
      <c r="H5" s="263"/>
      <c r="I5" s="207"/>
      <c r="J5" s="207"/>
      <c r="K5" s="207"/>
      <c r="L5" s="207"/>
      <c r="M5" s="207"/>
      <c r="N5" s="207"/>
    </row>
    <row r="6" spans="1:14" s="165" customFormat="1" ht="17.149999999999999" customHeight="1" x14ac:dyDescent="0.25">
      <c r="A6" s="164">
        <v>46329</v>
      </c>
      <c r="B6" s="277" t="s">
        <v>1</v>
      </c>
      <c r="C6" s="277"/>
      <c r="D6" s="277"/>
      <c r="E6" s="277"/>
      <c r="F6" s="277"/>
      <c r="G6" s="277"/>
      <c r="H6" s="277"/>
      <c r="I6" s="207"/>
      <c r="J6" s="207"/>
      <c r="K6" s="207"/>
      <c r="L6" s="207"/>
      <c r="M6" s="207"/>
      <c r="N6" s="207"/>
    </row>
    <row r="7" spans="1:14" s="165" customFormat="1" ht="17.149999999999999" customHeight="1" x14ac:dyDescent="0.25">
      <c r="A7" s="164">
        <v>11588</v>
      </c>
      <c r="B7" s="263" t="s">
        <v>11</v>
      </c>
      <c r="C7" s="263"/>
      <c r="D7" s="263"/>
      <c r="E7" s="263"/>
      <c r="F7" s="263"/>
      <c r="G7" s="263"/>
      <c r="H7" s="263"/>
      <c r="I7" s="207"/>
      <c r="J7" s="207"/>
      <c r="K7" s="207"/>
      <c r="L7" s="207"/>
      <c r="M7" s="207"/>
      <c r="N7" s="207"/>
    </row>
    <row r="8" spans="1:14" s="165" customFormat="1" ht="17.149999999999999" customHeight="1" x14ac:dyDescent="0.25">
      <c r="A8" s="164">
        <v>23165</v>
      </c>
      <c r="B8" s="263" t="s">
        <v>40</v>
      </c>
      <c r="C8" s="263"/>
      <c r="D8" s="263"/>
      <c r="E8" s="263"/>
      <c r="F8" s="263"/>
      <c r="G8" s="263"/>
      <c r="H8" s="263"/>
      <c r="I8" s="207"/>
      <c r="J8" s="207"/>
      <c r="K8" s="207"/>
      <c r="L8" s="207"/>
      <c r="M8" s="207"/>
      <c r="N8" s="207"/>
    </row>
    <row r="9" spans="1:14" s="165" customFormat="1" ht="17.149999999999999" customHeight="1" x14ac:dyDescent="0.25">
      <c r="A9" s="164"/>
      <c r="B9" s="263"/>
      <c r="C9" s="263"/>
      <c r="D9" s="263"/>
      <c r="E9" s="263"/>
      <c r="F9" s="263"/>
      <c r="G9" s="263"/>
      <c r="H9" s="263"/>
      <c r="I9" s="207"/>
      <c r="J9" s="207"/>
      <c r="K9" s="207"/>
      <c r="L9" s="207"/>
      <c r="M9" s="207"/>
      <c r="N9" s="207"/>
    </row>
    <row r="10" spans="1:14" s="165" customFormat="1" ht="17.149999999999999" customHeight="1" x14ac:dyDescent="0.25">
      <c r="A10" s="164"/>
      <c r="B10" s="263"/>
      <c r="C10" s="263"/>
      <c r="D10" s="263"/>
      <c r="E10" s="263"/>
      <c r="F10" s="263"/>
      <c r="G10" s="263"/>
      <c r="H10" s="263"/>
      <c r="I10" s="207"/>
      <c r="J10" s="207"/>
      <c r="K10" s="207"/>
      <c r="L10" s="207"/>
      <c r="M10" s="207"/>
      <c r="N10" s="207"/>
    </row>
    <row r="11" spans="1:14" s="120" customFormat="1" ht="33" customHeight="1" x14ac:dyDescent="0.25">
      <c r="A11" s="276" t="s">
        <v>58</v>
      </c>
      <c r="B11" s="276"/>
      <c r="C11" s="276"/>
      <c r="D11" s="276"/>
      <c r="E11" s="276"/>
      <c r="F11" s="276"/>
      <c r="G11" s="276"/>
      <c r="H11" s="276"/>
      <c r="I11" s="206"/>
      <c r="J11" s="206"/>
      <c r="K11" s="206"/>
      <c r="L11" s="206"/>
      <c r="M11" s="206"/>
      <c r="N11" s="206"/>
    </row>
    <row r="12" spans="1:14" s="165" customFormat="1" ht="17.149999999999999" customHeight="1" x14ac:dyDescent="0.25">
      <c r="A12" s="166">
        <v>61491</v>
      </c>
      <c r="B12" s="266" t="s">
        <v>2</v>
      </c>
      <c r="C12" s="266"/>
      <c r="D12" s="266"/>
      <c r="E12" s="266"/>
      <c r="F12" s="266"/>
      <c r="G12" s="266"/>
      <c r="H12" s="266"/>
      <c r="I12" s="207"/>
      <c r="J12" s="207"/>
      <c r="K12" s="207"/>
      <c r="L12" s="207"/>
      <c r="M12" s="207"/>
      <c r="N12" s="207"/>
    </row>
    <row r="13" spans="1:14" s="165" customFormat="1" ht="16.5" customHeight="1" x14ac:dyDescent="0.25">
      <c r="A13" s="166">
        <v>7385</v>
      </c>
      <c r="B13" s="257" t="s">
        <v>39</v>
      </c>
      <c r="C13" s="257"/>
      <c r="D13" s="257"/>
      <c r="E13" s="257"/>
      <c r="F13" s="257"/>
      <c r="G13" s="257"/>
      <c r="H13" s="257"/>
      <c r="I13" s="207"/>
      <c r="J13" s="207"/>
      <c r="K13" s="207"/>
      <c r="L13" s="207"/>
      <c r="M13" s="207"/>
      <c r="N13" s="207"/>
    </row>
    <row r="14" spans="1:14" s="165" customFormat="1" ht="33" customHeight="1" x14ac:dyDescent="0.25">
      <c r="A14" s="167">
        <v>6664</v>
      </c>
      <c r="B14" s="264" t="s">
        <v>41</v>
      </c>
      <c r="C14" s="264"/>
      <c r="D14" s="264"/>
      <c r="E14" s="264"/>
      <c r="F14" s="264"/>
      <c r="G14" s="264"/>
      <c r="H14" s="264"/>
      <c r="I14" s="207"/>
      <c r="J14" s="207"/>
      <c r="K14" s="207"/>
      <c r="L14" s="207"/>
      <c r="M14" s="207"/>
      <c r="N14" s="207"/>
    </row>
    <row r="15" spans="1:14" s="165" customFormat="1" ht="17.149999999999999" customHeight="1" x14ac:dyDescent="0.25">
      <c r="A15" s="166">
        <v>104226</v>
      </c>
      <c r="B15" s="266" t="s">
        <v>4</v>
      </c>
      <c r="C15" s="266"/>
      <c r="D15" s="266"/>
      <c r="E15" s="266"/>
      <c r="F15" s="266"/>
      <c r="G15" s="266"/>
      <c r="H15" s="266"/>
      <c r="I15" s="207"/>
      <c r="J15" s="207"/>
      <c r="K15" s="207"/>
      <c r="L15" s="207"/>
      <c r="M15" s="207"/>
      <c r="N15" s="207"/>
    </row>
    <row r="16" spans="1:14" s="165" customFormat="1" ht="17.149999999999999" customHeight="1" x14ac:dyDescent="0.25">
      <c r="A16" s="166">
        <v>11588</v>
      </c>
      <c r="B16" s="257" t="s">
        <v>39</v>
      </c>
      <c r="C16" s="257"/>
      <c r="D16" s="257"/>
      <c r="E16" s="257"/>
      <c r="F16" s="257"/>
      <c r="G16" s="257"/>
      <c r="H16" s="257"/>
      <c r="I16" s="207"/>
      <c r="J16" s="207"/>
      <c r="K16" s="207"/>
      <c r="L16" s="207"/>
      <c r="M16" s="207"/>
      <c r="N16" s="207"/>
    </row>
    <row r="17" spans="1:14" s="165" customFormat="1" ht="17.149999999999999" customHeight="1" x14ac:dyDescent="0.25">
      <c r="A17" s="166">
        <v>46329</v>
      </c>
      <c r="B17" s="257" t="s">
        <v>40</v>
      </c>
      <c r="C17" s="257"/>
      <c r="D17" s="257"/>
      <c r="E17" s="257"/>
      <c r="F17" s="257"/>
      <c r="G17" s="257"/>
      <c r="H17" s="257"/>
      <c r="I17" s="207"/>
      <c r="J17" s="207"/>
      <c r="K17" s="207"/>
      <c r="L17" s="207"/>
      <c r="M17" s="207"/>
      <c r="N17" s="207"/>
    </row>
    <row r="18" spans="1:14" s="165" customFormat="1" ht="17.149999999999999" customHeight="1" x14ac:dyDescent="0.25">
      <c r="A18" s="166"/>
      <c r="B18" s="257"/>
      <c r="C18" s="257"/>
      <c r="D18" s="257"/>
      <c r="E18" s="257"/>
      <c r="F18" s="257"/>
      <c r="G18" s="257"/>
      <c r="H18" s="257"/>
      <c r="I18" s="207"/>
      <c r="J18" s="207"/>
      <c r="K18" s="207"/>
      <c r="L18" s="207"/>
      <c r="M18" s="207"/>
      <c r="N18" s="207"/>
    </row>
    <row r="19" spans="1:14" s="165" customFormat="1" ht="17.149999999999999" customHeight="1" x14ac:dyDescent="0.25">
      <c r="A19" s="166"/>
      <c r="B19" s="257"/>
      <c r="C19" s="257"/>
      <c r="D19" s="257"/>
      <c r="E19" s="257"/>
      <c r="F19" s="257"/>
      <c r="G19" s="257"/>
      <c r="H19" s="257"/>
      <c r="I19" s="207"/>
      <c r="J19" s="207"/>
      <c r="K19" s="207"/>
      <c r="L19" s="207"/>
      <c r="M19" s="207"/>
      <c r="N19" s="207"/>
    </row>
    <row r="20" spans="1:14" s="120" customFormat="1" ht="17.149999999999999" customHeight="1" x14ac:dyDescent="0.25">
      <c r="A20" s="265" t="s">
        <v>56</v>
      </c>
      <c r="B20" s="265"/>
      <c r="C20" s="265"/>
      <c r="D20" s="265"/>
      <c r="E20" s="265"/>
      <c r="F20" s="265"/>
      <c r="G20" s="265"/>
      <c r="H20" s="265"/>
      <c r="I20" s="206"/>
      <c r="J20" s="206"/>
      <c r="K20" s="206"/>
      <c r="L20" s="206"/>
      <c r="M20" s="206"/>
      <c r="N20" s="206"/>
    </row>
    <row r="21" spans="1:14" s="165" customFormat="1" ht="17.149999999999999" customHeight="1" x14ac:dyDescent="0.25">
      <c r="A21" s="168">
        <v>28377</v>
      </c>
      <c r="B21" s="255" t="s">
        <v>0</v>
      </c>
      <c r="C21" s="255"/>
      <c r="D21" s="255"/>
      <c r="E21" s="255"/>
      <c r="F21" s="255"/>
      <c r="G21" s="255"/>
      <c r="H21" s="255"/>
      <c r="I21" s="207"/>
      <c r="J21" s="207"/>
      <c r="K21" s="207"/>
      <c r="L21" s="207"/>
      <c r="M21" s="207"/>
      <c r="N21" s="207"/>
    </row>
    <row r="22" spans="1:14" s="165" customFormat="1" ht="17.149999999999999" customHeight="1" x14ac:dyDescent="0.25">
      <c r="A22" s="168">
        <v>7385</v>
      </c>
      <c r="B22" s="254" t="s">
        <v>3</v>
      </c>
      <c r="C22" s="254"/>
      <c r="D22" s="254"/>
      <c r="E22" s="254"/>
      <c r="F22" s="254"/>
      <c r="G22" s="254"/>
      <c r="H22" s="254"/>
      <c r="I22" s="207"/>
      <c r="J22" s="207"/>
      <c r="K22" s="207"/>
      <c r="L22" s="207"/>
      <c r="M22" s="207"/>
      <c r="N22" s="207"/>
    </row>
    <row r="23" spans="1:14" s="165" customFormat="1" ht="17.149999999999999" customHeight="1" x14ac:dyDescent="0.25">
      <c r="A23" s="168">
        <v>46329</v>
      </c>
      <c r="B23" s="255" t="s">
        <v>1</v>
      </c>
      <c r="C23" s="255"/>
      <c r="D23" s="255"/>
      <c r="E23" s="255"/>
      <c r="F23" s="255"/>
      <c r="G23" s="255"/>
      <c r="H23" s="255"/>
      <c r="I23" s="207"/>
      <c r="J23" s="207"/>
      <c r="K23" s="207"/>
      <c r="L23" s="207"/>
      <c r="M23" s="207"/>
      <c r="N23" s="207"/>
    </row>
    <row r="24" spans="1:14" s="165" customFormat="1" ht="17.149999999999999" customHeight="1" x14ac:dyDescent="0.25">
      <c r="A24" s="168">
        <v>11588</v>
      </c>
      <c r="B24" s="254" t="s">
        <v>3</v>
      </c>
      <c r="C24" s="254"/>
      <c r="D24" s="254"/>
      <c r="E24" s="254"/>
      <c r="F24" s="254"/>
      <c r="G24" s="254"/>
      <c r="H24" s="254"/>
      <c r="I24" s="207"/>
      <c r="J24" s="207"/>
      <c r="K24" s="207"/>
      <c r="L24" s="207"/>
      <c r="M24" s="207"/>
      <c r="N24" s="207"/>
    </row>
    <row r="25" spans="1:14" s="165" customFormat="1" ht="17.149999999999999" customHeight="1" x14ac:dyDescent="0.25">
      <c r="A25" s="168">
        <v>23165</v>
      </c>
      <c r="B25" s="254" t="s">
        <v>40</v>
      </c>
      <c r="C25" s="254"/>
      <c r="D25" s="254"/>
      <c r="E25" s="254"/>
      <c r="F25" s="254"/>
      <c r="G25" s="254"/>
      <c r="H25" s="254"/>
      <c r="I25" s="207"/>
      <c r="J25" s="207"/>
      <c r="K25" s="207"/>
      <c r="L25" s="207"/>
      <c r="M25" s="207"/>
      <c r="N25" s="207"/>
    </row>
    <row r="26" spans="1:14" s="165" customFormat="1" ht="17.149999999999999" customHeight="1" x14ac:dyDescent="0.25">
      <c r="A26" s="168"/>
      <c r="B26" s="254"/>
      <c r="C26" s="254"/>
      <c r="D26" s="254"/>
      <c r="E26" s="254"/>
      <c r="F26" s="254"/>
      <c r="G26" s="254"/>
      <c r="H26" s="254"/>
      <c r="I26" s="207"/>
      <c r="J26" s="207"/>
      <c r="K26" s="207"/>
      <c r="L26" s="207"/>
      <c r="M26" s="207"/>
      <c r="N26" s="207"/>
    </row>
    <row r="27" spans="1:14" s="165" customFormat="1" ht="17.149999999999999" customHeight="1" x14ac:dyDescent="0.25">
      <c r="A27" s="168"/>
      <c r="B27" s="254"/>
      <c r="C27" s="254"/>
      <c r="D27" s="254"/>
      <c r="E27" s="254"/>
      <c r="F27" s="254"/>
      <c r="G27" s="254"/>
      <c r="H27" s="254"/>
      <c r="I27" s="207"/>
      <c r="J27" s="207"/>
      <c r="K27" s="207"/>
      <c r="L27" s="207"/>
      <c r="M27" s="207"/>
      <c r="N27" s="207"/>
    </row>
    <row r="28" spans="1:14" s="120" customFormat="1" ht="17.149999999999999" customHeight="1" x14ac:dyDescent="0.25">
      <c r="A28" s="261" t="s">
        <v>57</v>
      </c>
      <c r="B28" s="261"/>
      <c r="C28" s="261"/>
      <c r="D28" s="261"/>
      <c r="E28" s="261"/>
      <c r="F28" s="261"/>
      <c r="G28" s="261"/>
      <c r="H28" s="261"/>
      <c r="I28" s="206"/>
      <c r="J28" s="206"/>
      <c r="K28" s="206"/>
      <c r="L28" s="206"/>
      <c r="M28" s="206"/>
      <c r="N28" s="206"/>
    </row>
    <row r="29" spans="1:14" s="165" customFormat="1" ht="17.149999999999999" customHeight="1" x14ac:dyDescent="0.25">
      <c r="A29" s="169">
        <v>17376</v>
      </c>
      <c r="B29" s="259" t="s">
        <v>0</v>
      </c>
      <c r="C29" s="259"/>
      <c r="D29" s="259"/>
      <c r="E29" s="259"/>
      <c r="F29" s="259"/>
      <c r="G29" s="259"/>
      <c r="H29" s="259"/>
      <c r="I29" s="207"/>
      <c r="J29" s="207"/>
      <c r="K29" s="207"/>
      <c r="L29" s="207"/>
      <c r="M29" s="207"/>
      <c r="N29" s="207"/>
    </row>
    <row r="30" spans="1:14" s="165" customFormat="1" ht="17.149999999999999" customHeight="1" x14ac:dyDescent="0.25">
      <c r="A30" s="169">
        <v>23165</v>
      </c>
      <c r="B30" s="259" t="s">
        <v>1</v>
      </c>
      <c r="C30" s="259"/>
      <c r="D30" s="259"/>
      <c r="E30" s="259"/>
      <c r="F30" s="259"/>
      <c r="G30" s="259"/>
      <c r="H30" s="259"/>
      <c r="I30" s="207"/>
      <c r="J30" s="207"/>
      <c r="K30" s="207"/>
      <c r="L30" s="207"/>
      <c r="M30" s="207"/>
      <c r="N30" s="207"/>
    </row>
    <row r="31" spans="1:14" s="165" customFormat="1" ht="17.149999999999999" customHeight="1" x14ac:dyDescent="0.25">
      <c r="A31" s="169">
        <v>23165</v>
      </c>
      <c r="B31" s="258" t="s">
        <v>40</v>
      </c>
      <c r="C31" s="258"/>
      <c r="D31" s="258"/>
      <c r="E31" s="258"/>
      <c r="F31" s="258"/>
      <c r="G31" s="258"/>
      <c r="H31" s="258"/>
      <c r="I31" s="207"/>
      <c r="J31" s="207"/>
      <c r="K31" s="207"/>
      <c r="L31" s="207"/>
      <c r="M31" s="207"/>
      <c r="N31" s="207"/>
    </row>
    <row r="32" spans="1:14" s="165" customFormat="1" ht="17.149999999999999" customHeight="1" x14ac:dyDescent="0.25">
      <c r="A32" s="169"/>
      <c r="B32" s="258"/>
      <c r="C32" s="258"/>
      <c r="D32" s="258"/>
      <c r="E32" s="258"/>
      <c r="F32" s="258"/>
      <c r="G32" s="258"/>
      <c r="H32" s="258"/>
      <c r="I32" s="207"/>
      <c r="J32" s="207"/>
      <c r="K32" s="207"/>
      <c r="L32" s="207"/>
      <c r="M32" s="207"/>
      <c r="N32" s="207"/>
    </row>
    <row r="33" spans="1:14" s="165" customFormat="1" ht="17.149999999999999" customHeight="1" x14ac:dyDescent="0.25">
      <c r="A33" s="169"/>
      <c r="B33" s="258"/>
      <c r="C33" s="258"/>
      <c r="D33" s="258"/>
      <c r="E33" s="258"/>
      <c r="F33" s="258"/>
      <c r="G33" s="258"/>
      <c r="H33" s="258"/>
      <c r="I33" s="207"/>
      <c r="J33" s="207"/>
      <c r="K33" s="207"/>
      <c r="L33" s="207"/>
      <c r="M33" s="207"/>
      <c r="N33" s="207"/>
    </row>
    <row r="34" spans="1:14" s="170" customFormat="1" ht="17.149999999999999" customHeight="1" x14ac:dyDescent="0.25">
      <c r="A34" s="273" t="s">
        <v>60</v>
      </c>
      <c r="B34" s="274"/>
      <c r="C34" s="274"/>
      <c r="D34" s="274"/>
      <c r="E34" s="274"/>
      <c r="F34" s="274"/>
      <c r="G34" s="274"/>
      <c r="H34" s="274"/>
      <c r="I34" s="208"/>
      <c r="J34" s="208"/>
      <c r="K34" s="208"/>
      <c r="L34" s="208"/>
      <c r="M34" s="208"/>
      <c r="N34" s="208"/>
    </row>
    <row r="35" spans="1:14" s="165" customFormat="1" ht="17.149999999999999" customHeight="1" x14ac:dyDescent="0.25">
      <c r="A35" s="171">
        <v>980</v>
      </c>
      <c r="B35" s="262" t="s">
        <v>66</v>
      </c>
      <c r="C35" s="262"/>
      <c r="D35" s="262"/>
      <c r="E35" s="262"/>
      <c r="F35" s="262"/>
      <c r="G35" s="262"/>
      <c r="H35" s="262"/>
      <c r="I35" s="207"/>
      <c r="J35" s="207"/>
      <c r="K35" s="207"/>
      <c r="L35" s="207"/>
      <c r="M35" s="207"/>
      <c r="N35" s="207"/>
    </row>
    <row r="36" spans="1:14" s="170" customFormat="1" ht="17.149999999999999" customHeight="1" x14ac:dyDescent="0.25">
      <c r="A36" s="260" t="s">
        <v>61</v>
      </c>
      <c r="B36" s="260"/>
      <c r="C36" s="260"/>
      <c r="D36" s="260"/>
      <c r="E36" s="260"/>
      <c r="F36" s="260"/>
      <c r="G36" s="260"/>
      <c r="H36" s="260"/>
      <c r="I36" s="208"/>
      <c r="J36" s="208"/>
      <c r="K36" s="208"/>
      <c r="L36" s="208"/>
      <c r="M36" s="208"/>
      <c r="N36" s="208"/>
    </row>
    <row r="37" spans="1:14" s="165" customFormat="1" ht="17.149999999999999" customHeight="1" x14ac:dyDescent="0.25">
      <c r="A37" s="231">
        <v>0.2</v>
      </c>
      <c r="B37" s="256" t="s">
        <v>62</v>
      </c>
      <c r="C37" s="256"/>
      <c r="D37" s="256"/>
      <c r="E37" s="256"/>
      <c r="F37" s="256"/>
      <c r="G37" s="256"/>
      <c r="H37" s="256"/>
      <c r="I37" s="207"/>
      <c r="J37" s="207"/>
      <c r="K37" s="207"/>
      <c r="L37" s="207"/>
      <c r="M37" s="207"/>
      <c r="N37" s="207"/>
    </row>
    <row r="38" spans="1:14" s="165" customFormat="1" ht="15.65" customHeight="1" x14ac:dyDescent="0.25">
      <c r="A38" s="267"/>
      <c r="B38" s="268"/>
      <c r="C38" s="268"/>
      <c r="D38" s="268"/>
      <c r="E38" s="268"/>
      <c r="F38" s="268"/>
      <c r="G38" s="268"/>
      <c r="H38" s="268"/>
      <c r="I38" s="207"/>
      <c r="J38" s="207"/>
      <c r="K38" s="207"/>
      <c r="L38" s="207"/>
      <c r="M38" s="207"/>
      <c r="N38" s="207"/>
    </row>
    <row r="39" spans="1:14" s="165" customFormat="1" ht="14" x14ac:dyDescent="0.3">
      <c r="A39" s="202" t="s">
        <v>42</v>
      </c>
      <c r="B39" s="172">
        <v>45292</v>
      </c>
      <c r="C39" s="198"/>
      <c r="D39" s="198"/>
      <c r="E39" s="198"/>
      <c r="F39" s="198"/>
      <c r="G39" s="198"/>
      <c r="H39" s="198"/>
      <c r="I39" s="207"/>
      <c r="J39" s="207"/>
      <c r="K39" s="207"/>
      <c r="L39" s="207"/>
      <c r="M39" s="207"/>
      <c r="N39" s="207"/>
    </row>
    <row r="40" spans="1:14" x14ac:dyDescent="0.25">
      <c r="A40" s="202" t="s">
        <v>43</v>
      </c>
      <c r="B40" s="204">
        <f>DATE(YEAR(B39),12,31)</f>
        <v>45657</v>
      </c>
      <c r="C40" s="199"/>
      <c r="D40" s="199"/>
      <c r="E40" s="199"/>
      <c r="F40" s="199"/>
      <c r="G40" s="199"/>
      <c r="H40" s="199"/>
      <c r="I40" s="200"/>
      <c r="J40" s="200"/>
      <c r="K40" s="200"/>
      <c r="L40" s="200"/>
      <c r="M40" s="200"/>
      <c r="N40" s="200"/>
    </row>
    <row r="41" spans="1:14" x14ac:dyDescent="0.25">
      <c r="A41" s="203"/>
      <c r="B41" s="205"/>
      <c r="C41" s="200"/>
      <c r="D41" s="200"/>
      <c r="E41" s="200"/>
      <c r="F41" s="200"/>
      <c r="G41" s="200"/>
      <c r="H41" s="200"/>
      <c r="I41" s="200"/>
      <c r="J41" s="200"/>
      <c r="K41" s="200"/>
      <c r="L41" s="200"/>
      <c r="M41" s="200"/>
      <c r="N41" s="200"/>
    </row>
    <row r="42" spans="1:14" x14ac:dyDescent="0.25">
      <c r="A42" s="201"/>
      <c r="B42" s="200"/>
      <c r="C42" s="200"/>
      <c r="D42" s="200"/>
      <c r="E42" s="200"/>
      <c r="F42" s="200"/>
      <c r="G42" s="200"/>
      <c r="H42" s="200"/>
      <c r="I42" s="200"/>
      <c r="J42" s="200"/>
      <c r="K42" s="200"/>
      <c r="L42" s="200"/>
      <c r="M42" s="200"/>
      <c r="N42" s="200"/>
    </row>
    <row r="43" spans="1:14" x14ac:dyDescent="0.25">
      <c r="A43" s="201"/>
      <c r="B43" s="200"/>
      <c r="C43" s="200"/>
      <c r="D43" s="200"/>
      <c r="E43" s="200"/>
      <c r="F43" s="200"/>
      <c r="G43" s="200"/>
      <c r="H43" s="200"/>
      <c r="I43" s="200"/>
      <c r="J43" s="200"/>
      <c r="K43" s="200"/>
      <c r="L43" s="200"/>
      <c r="M43" s="200"/>
      <c r="N43" s="200"/>
    </row>
    <row r="44" spans="1:14" x14ac:dyDescent="0.25">
      <c r="A44" s="201"/>
      <c r="B44" s="200"/>
      <c r="C44" s="200"/>
      <c r="D44" s="200"/>
      <c r="E44" s="200"/>
      <c r="F44" s="200"/>
      <c r="G44" s="200"/>
      <c r="H44" s="200"/>
      <c r="I44" s="200"/>
      <c r="J44" s="200"/>
      <c r="K44" s="200"/>
      <c r="L44" s="200"/>
      <c r="M44" s="200"/>
      <c r="N44" s="200"/>
    </row>
    <row r="45" spans="1:14" x14ac:dyDescent="0.25">
      <c r="A45" s="201"/>
      <c r="B45" s="200"/>
      <c r="C45" s="200"/>
      <c r="D45" s="200"/>
      <c r="E45" s="200"/>
      <c r="F45" s="200"/>
      <c r="G45" s="200"/>
      <c r="H45" s="200"/>
      <c r="I45" s="200"/>
      <c r="J45" s="200"/>
      <c r="K45" s="200"/>
      <c r="L45" s="200"/>
      <c r="M45" s="200"/>
      <c r="N45" s="200"/>
    </row>
    <row r="46" spans="1:14" x14ac:dyDescent="0.25">
      <c r="A46" s="201"/>
      <c r="B46" s="200"/>
      <c r="C46" s="200"/>
      <c r="D46" s="200"/>
      <c r="E46" s="200"/>
      <c r="F46" s="200"/>
      <c r="G46" s="200"/>
      <c r="H46" s="200"/>
      <c r="I46" s="200"/>
      <c r="J46" s="200"/>
      <c r="K46" s="200"/>
      <c r="L46" s="200"/>
      <c r="M46" s="200"/>
      <c r="N46" s="200"/>
    </row>
    <row r="47" spans="1:14" x14ac:dyDescent="0.25">
      <c r="A47" s="201"/>
      <c r="B47" s="200"/>
      <c r="C47" s="200"/>
      <c r="D47" s="200"/>
      <c r="E47" s="200"/>
      <c r="F47" s="200"/>
      <c r="G47" s="200"/>
      <c r="H47" s="200"/>
      <c r="I47" s="200"/>
      <c r="J47" s="200"/>
      <c r="K47" s="200"/>
      <c r="L47" s="200"/>
      <c r="M47" s="200"/>
      <c r="N47" s="200"/>
    </row>
    <row r="48" spans="1:14" x14ac:dyDescent="0.25">
      <c r="A48" s="201"/>
      <c r="B48" s="200"/>
      <c r="C48" s="200"/>
      <c r="D48" s="200"/>
      <c r="E48" s="200"/>
      <c r="F48" s="200"/>
      <c r="G48" s="200"/>
      <c r="H48" s="200"/>
      <c r="I48" s="200"/>
      <c r="J48" s="200"/>
      <c r="K48" s="200"/>
      <c r="L48" s="200"/>
      <c r="M48" s="200"/>
      <c r="N48" s="200"/>
    </row>
    <row r="49" spans="1:14" x14ac:dyDescent="0.25">
      <c r="A49" s="201"/>
      <c r="B49" s="200"/>
      <c r="C49" s="200"/>
      <c r="D49" s="200"/>
      <c r="E49" s="200"/>
      <c r="F49" s="200"/>
      <c r="G49" s="200"/>
      <c r="H49" s="200"/>
      <c r="I49" s="200"/>
      <c r="J49" s="200"/>
      <c r="K49" s="200"/>
      <c r="L49" s="200"/>
      <c r="M49" s="200"/>
      <c r="N49" s="200"/>
    </row>
    <row r="50" spans="1:14" x14ac:dyDescent="0.25">
      <c r="A50" s="201"/>
      <c r="B50" s="200"/>
      <c r="C50" s="200"/>
      <c r="D50" s="200"/>
      <c r="E50" s="200"/>
      <c r="F50" s="200"/>
      <c r="G50" s="200"/>
      <c r="H50" s="200"/>
      <c r="I50" s="200"/>
      <c r="J50" s="200"/>
      <c r="K50" s="200"/>
      <c r="L50" s="200"/>
      <c r="M50" s="200"/>
      <c r="N50" s="200"/>
    </row>
    <row r="51" spans="1:14" x14ac:dyDescent="0.25">
      <c r="A51" s="201"/>
      <c r="B51" s="200"/>
      <c r="C51" s="200"/>
      <c r="D51" s="200"/>
      <c r="E51" s="200"/>
      <c r="F51" s="200"/>
      <c r="G51" s="200"/>
      <c r="H51" s="200"/>
      <c r="I51" s="200"/>
      <c r="J51" s="200"/>
      <c r="K51" s="200"/>
      <c r="L51" s="200"/>
      <c r="M51" s="200"/>
      <c r="N51" s="200"/>
    </row>
    <row r="52" spans="1:14" x14ac:dyDescent="0.25">
      <c r="A52" s="201"/>
      <c r="B52" s="200"/>
      <c r="C52" s="200"/>
      <c r="D52" s="200"/>
      <c r="E52" s="200"/>
      <c r="F52" s="200"/>
      <c r="G52" s="200"/>
      <c r="H52" s="200"/>
      <c r="I52" s="200"/>
      <c r="J52" s="200"/>
      <c r="K52" s="200"/>
      <c r="L52" s="200"/>
      <c r="M52" s="200"/>
      <c r="N52" s="200"/>
    </row>
    <row r="53" spans="1:14" x14ac:dyDescent="0.25">
      <c r="A53" s="201"/>
      <c r="B53" s="200"/>
      <c r="C53" s="200"/>
      <c r="D53" s="200"/>
      <c r="E53" s="200"/>
      <c r="F53" s="200"/>
      <c r="G53" s="200"/>
      <c r="H53" s="200"/>
      <c r="I53" s="200"/>
      <c r="J53" s="200"/>
      <c r="K53" s="200"/>
      <c r="L53" s="200"/>
      <c r="M53" s="200"/>
      <c r="N53" s="200"/>
    </row>
    <row r="54" spans="1:14" x14ac:dyDescent="0.25">
      <c r="A54" s="201"/>
      <c r="B54" s="200"/>
      <c r="C54" s="200"/>
      <c r="D54" s="200"/>
      <c r="E54" s="200"/>
      <c r="F54" s="200"/>
      <c r="G54" s="200"/>
      <c r="H54" s="200"/>
      <c r="I54" s="200"/>
      <c r="J54" s="200"/>
      <c r="K54" s="200"/>
      <c r="L54" s="200"/>
      <c r="M54" s="200"/>
      <c r="N54" s="200"/>
    </row>
    <row r="55" spans="1:14" x14ac:dyDescent="0.25">
      <c r="A55" s="201"/>
      <c r="B55" s="200"/>
      <c r="C55" s="200"/>
      <c r="D55" s="200"/>
      <c r="E55" s="200"/>
      <c r="F55" s="200"/>
      <c r="G55" s="200"/>
      <c r="H55" s="200"/>
      <c r="I55" s="200"/>
      <c r="J55" s="200"/>
      <c r="K55" s="200"/>
      <c r="L55" s="200"/>
      <c r="M55" s="200"/>
      <c r="N55" s="200"/>
    </row>
    <row r="56" spans="1:14" x14ac:dyDescent="0.25">
      <c r="A56" s="201"/>
      <c r="B56" s="200"/>
      <c r="C56" s="200"/>
      <c r="D56" s="200"/>
      <c r="E56" s="200"/>
      <c r="F56" s="200"/>
      <c r="G56" s="200"/>
      <c r="H56" s="200"/>
      <c r="I56" s="200"/>
      <c r="J56" s="200"/>
      <c r="K56" s="200"/>
      <c r="L56" s="200"/>
      <c r="M56" s="200"/>
      <c r="N56" s="200"/>
    </row>
    <row r="57" spans="1:14" x14ac:dyDescent="0.25">
      <c r="A57" s="201"/>
      <c r="B57" s="200"/>
      <c r="C57" s="200"/>
      <c r="D57" s="200"/>
      <c r="E57" s="200"/>
      <c r="F57" s="200"/>
      <c r="G57" s="200"/>
      <c r="H57" s="200"/>
      <c r="I57" s="200"/>
      <c r="J57" s="200"/>
      <c r="K57" s="200"/>
      <c r="L57" s="200"/>
      <c r="M57" s="200"/>
      <c r="N57" s="200"/>
    </row>
    <row r="58" spans="1:14" x14ac:dyDescent="0.25">
      <c r="A58" s="201"/>
      <c r="B58" s="200"/>
      <c r="C58" s="200"/>
      <c r="D58" s="200"/>
      <c r="E58" s="200"/>
      <c r="F58" s="200"/>
      <c r="G58" s="200"/>
      <c r="H58" s="200"/>
      <c r="I58" s="200"/>
      <c r="J58" s="200"/>
      <c r="K58" s="200"/>
      <c r="L58" s="200"/>
      <c r="M58" s="200"/>
      <c r="N58" s="200"/>
    </row>
  </sheetData>
  <mergeCells count="38">
    <mergeCell ref="A38:H38"/>
    <mergeCell ref="A1:H1"/>
    <mergeCell ref="A2:H2"/>
    <mergeCell ref="A34:H34"/>
    <mergeCell ref="A3:H3"/>
    <mergeCell ref="A11:H11"/>
    <mergeCell ref="B4:H4"/>
    <mergeCell ref="B5:H5"/>
    <mergeCell ref="B6:H6"/>
    <mergeCell ref="B17:H17"/>
    <mergeCell ref="B12:H12"/>
    <mergeCell ref="B9:H9"/>
    <mergeCell ref="B16:H16"/>
    <mergeCell ref="B21:H21"/>
    <mergeCell ref="B27:H27"/>
    <mergeCell ref="B7:H7"/>
    <mergeCell ref="B10:H10"/>
    <mergeCell ref="B14:H14"/>
    <mergeCell ref="B8:H8"/>
    <mergeCell ref="A20:H20"/>
    <mergeCell ref="B13:H13"/>
    <mergeCell ref="B15:H15"/>
    <mergeCell ref="B26:H26"/>
    <mergeCell ref="B23:H23"/>
    <mergeCell ref="B37:H37"/>
    <mergeCell ref="B18:H18"/>
    <mergeCell ref="B33:H33"/>
    <mergeCell ref="B29:H29"/>
    <mergeCell ref="B30:H30"/>
    <mergeCell ref="A36:H36"/>
    <mergeCell ref="B31:H31"/>
    <mergeCell ref="B19:H19"/>
    <mergeCell ref="A28:H28"/>
    <mergeCell ref="B35:H35"/>
    <mergeCell ref="B25:H25"/>
    <mergeCell ref="B32:H32"/>
    <mergeCell ref="B22:H22"/>
    <mergeCell ref="B24:H24"/>
  </mergeCells>
  <phoneticPr fontId="0" type="noConversion"/>
  <dataValidations count="1">
    <dataValidation type="custom" allowBlank="1" showInputMessage="1" showErrorMessage="1" error="01.01. eines Jahres eingeben!" sqref="B39">
      <formula1>AND(DAY(B39)=1,MONTH(B39)=1)</formula1>
    </dataValidation>
  </dataValidations>
  <printOptions horizontalCentered="1" verticalCentered="1"/>
  <pageMargins left="0.78740157480314965" right="0.23622047244094491" top="0.51181102362204722" bottom="0.65" header="0.51181102362204722" footer="0.51181102362204722"/>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reigeben">
                <anchor moveWithCells="1" sizeWithCells="1">
                  <from>
                    <xdr:col>3</xdr:col>
                    <xdr:colOff>1003300</xdr:colOff>
                    <xdr:row>38</xdr:row>
                    <xdr:rowOff>69850</xdr:rowOff>
                  </from>
                  <to>
                    <xdr:col>4</xdr:col>
                    <xdr:colOff>895350</xdr:colOff>
                    <xdr:row>39</xdr:row>
                    <xdr:rowOff>38100</xdr:rowOff>
                  </to>
                </anchor>
              </controlPr>
            </control>
          </mc:Choice>
        </mc:AlternateContent>
        <mc:AlternateContent xmlns:mc="http://schemas.openxmlformats.org/markup-compatibility/2006">
          <mc:Choice Requires="x14">
            <control shapeId="4098" r:id="rId5" name="Button 2">
              <controlPr defaultSize="0" print="0" autoFill="0" autoPict="0" macro="[0]!sperren">
                <anchor moveWithCells="1" sizeWithCells="1">
                  <from>
                    <xdr:col>3</xdr:col>
                    <xdr:colOff>12700</xdr:colOff>
                    <xdr:row>38</xdr:row>
                    <xdr:rowOff>69850</xdr:rowOff>
                  </from>
                  <to>
                    <xdr:col>3</xdr:col>
                    <xdr:colOff>927100</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R999"/>
  <sheetViews>
    <sheetView showZeros="0" tabSelected="1" topLeftCell="A76" zoomScale="150" zoomScaleNormal="150" workbookViewId="0">
      <selection activeCell="B2" sqref="B2"/>
    </sheetView>
  </sheetViews>
  <sheetFormatPr baseColWidth="10" defaultColWidth="11.54296875" defaultRowHeight="12.5" x14ac:dyDescent="0.25"/>
  <cols>
    <col min="1" max="1" width="7.1796875" style="2" customWidth="1"/>
    <col min="2" max="2" width="42.81640625" style="2" customWidth="1"/>
    <col min="3" max="4" width="10.1796875" style="2" customWidth="1"/>
    <col min="5" max="5" width="2" style="6" bestFit="1" customWidth="1"/>
    <col min="6" max="6" width="6.26953125" style="7" bestFit="1" customWidth="1"/>
    <col min="7" max="7" width="18" style="2" customWidth="1"/>
    <col min="8" max="8" width="12.7265625" style="8" customWidth="1"/>
    <col min="9" max="9" width="11.453125" style="8" customWidth="1"/>
    <col min="10" max="10" width="6.7265625" style="2" customWidth="1"/>
    <col min="11" max="11" width="17.1796875" style="2" hidden="1" customWidth="1"/>
    <col min="12" max="12" width="17.26953125" style="2" hidden="1" customWidth="1"/>
    <col min="13" max="13" width="26.7265625" style="2" hidden="1" customWidth="1"/>
    <col min="14" max="14" width="14.26953125" style="2" hidden="1" customWidth="1"/>
    <col min="15" max="15" width="17.26953125" style="2" hidden="1" customWidth="1"/>
    <col min="16" max="16" width="23.54296875" style="2" hidden="1" customWidth="1"/>
    <col min="17" max="18" width="11.54296875" style="1" customWidth="1"/>
    <col min="19" max="16384" width="11.54296875" style="2"/>
  </cols>
  <sheetData>
    <row r="1" spans="1:18" ht="1.1499999999999999" customHeight="1" x14ac:dyDescent="0.3">
      <c r="A1" s="224"/>
      <c r="B1" s="227"/>
      <c r="C1" s="335"/>
      <c r="D1" s="335"/>
      <c r="E1" s="335"/>
      <c r="F1" s="335"/>
      <c r="G1" s="335"/>
      <c r="H1" s="228"/>
      <c r="I1" s="229"/>
      <c r="J1" s="200"/>
      <c r="K1" s="220" t="s">
        <v>31</v>
      </c>
      <c r="L1" s="220" t="s">
        <v>32</v>
      </c>
      <c r="M1" s="220" t="s">
        <v>34</v>
      </c>
      <c r="N1" s="220" t="s">
        <v>1</v>
      </c>
      <c r="O1" s="220" t="s">
        <v>32</v>
      </c>
      <c r="P1" s="221" t="s">
        <v>33</v>
      </c>
      <c r="Q1" s="200"/>
      <c r="R1" s="200"/>
    </row>
    <row r="2" spans="1:18" ht="13.5" thickBot="1" x14ac:dyDescent="0.3">
      <c r="A2" s="223"/>
      <c r="B2" s="232"/>
      <c r="C2" s="223"/>
      <c r="D2" s="225">
        <v>1</v>
      </c>
      <c r="E2" s="226" t="s">
        <v>30</v>
      </c>
      <c r="F2" s="336" t="s">
        <v>44</v>
      </c>
      <c r="G2" s="337"/>
      <c r="H2" s="337"/>
      <c r="I2" s="230"/>
      <c r="J2" s="200"/>
      <c r="K2" s="251">
        <v>45632</v>
      </c>
      <c r="L2" s="251">
        <v>7509</v>
      </c>
      <c r="M2" s="251"/>
      <c r="N2" s="251">
        <v>47108</v>
      </c>
      <c r="O2" s="251">
        <v>11783</v>
      </c>
      <c r="P2" s="251">
        <v>23555</v>
      </c>
      <c r="Q2" s="200"/>
      <c r="R2" s="200"/>
    </row>
    <row r="3" spans="1:18" ht="21.75" customHeight="1" thickTop="1" thickBot="1" x14ac:dyDescent="0.3">
      <c r="A3" s="223"/>
      <c r="B3" s="222" t="str">
        <f>IF(C3&lt;&gt;"","","Formular auswählen &gt;")</f>
        <v>Formular auswählen &gt;</v>
      </c>
      <c r="C3" s="92"/>
      <c r="D3" s="225">
        <v>2</v>
      </c>
      <c r="E3" s="226" t="s">
        <v>30</v>
      </c>
      <c r="F3" s="338" t="s">
        <v>64</v>
      </c>
      <c r="G3" s="339"/>
      <c r="H3" s="339"/>
      <c r="I3" s="230"/>
      <c r="J3" s="200"/>
      <c r="K3" s="252">
        <v>62525</v>
      </c>
      <c r="L3" s="252">
        <v>7509</v>
      </c>
      <c r="M3" s="252">
        <v>6776</v>
      </c>
      <c r="N3" s="252">
        <v>105979</v>
      </c>
      <c r="O3" s="252">
        <v>11783</v>
      </c>
      <c r="P3" s="251">
        <v>47108</v>
      </c>
      <c r="Q3" s="200"/>
      <c r="R3" s="200"/>
    </row>
    <row r="4" spans="1:18" ht="20.25" customHeight="1" thickTop="1" x14ac:dyDescent="0.25">
      <c r="A4" s="223"/>
      <c r="B4" s="223"/>
      <c r="C4" s="242" t="s">
        <v>71</v>
      </c>
      <c r="D4" s="225">
        <v>3</v>
      </c>
      <c r="E4" s="226" t="s">
        <v>30</v>
      </c>
      <c r="F4" s="338" t="s">
        <v>63</v>
      </c>
      <c r="G4" s="340"/>
      <c r="H4" s="340"/>
      <c r="I4" s="230"/>
      <c r="J4" s="200"/>
      <c r="K4" s="252">
        <v>28854</v>
      </c>
      <c r="L4" s="252">
        <v>7509</v>
      </c>
      <c r="M4" s="252"/>
      <c r="N4" s="252">
        <v>47108</v>
      </c>
      <c r="O4" s="252">
        <v>11783</v>
      </c>
      <c r="P4" s="251">
        <v>23555</v>
      </c>
      <c r="Q4" s="200"/>
      <c r="R4" s="200"/>
    </row>
    <row r="5" spans="1:18" ht="13" x14ac:dyDescent="0.25">
      <c r="A5" s="318" t="str">
        <f ca="1">IF(Vorgaben!B40&gt;=TODAY(),"Berechnungsgrundlagen gültig bis "&amp;TEXT(Vorgaben!B40,"TT.MM.JJJJ"),"► Berechnungsgrundlagen überprüfen ! ◄")</f>
        <v>Berechnungsgrundlagen gültig bis 31.12.2024</v>
      </c>
      <c r="B5" s="319"/>
      <c r="C5" s="319" t="b">
        <v>1</v>
      </c>
      <c r="D5" s="225">
        <v>4</v>
      </c>
      <c r="E5" s="226" t="s">
        <v>30</v>
      </c>
      <c r="F5" s="352" t="s">
        <v>59</v>
      </c>
      <c r="G5" s="353"/>
      <c r="H5" s="353"/>
      <c r="I5" s="230"/>
      <c r="J5" s="200"/>
      <c r="K5" s="253">
        <v>17668</v>
      </c>
      <c r="L5" s="253"/>
      <c r="M5" s="253"/>
      <c r="N5" s="253">
        <v>23555</v>
      </c>
      <c r="O5" s="253"/>
      <c r="P5" s="251">
        <v>23555</v>
      </c>
      <c r="Q5" s="200"/>
      <c r="R5" s="200"/>
    </row>
    <row r="6" spans="1:18" s="88" customFormat="1" ht="20" x14ac:dyDescent="0.4">
      <c r="A6" s="343" t="str">
        <f ca="1">IF(A5="► Berechnungsgrundlagen überprüfen ! ◄","FEHLER IN DEN BERECHNUNGSRUNDLAGEN!!!","Berechnung der Alimenten-Bevorschussung")</f>
        <v>Berechnung der Alimenten-Bevorschussung</v>
      </c>
      <c r="B6" s="344"/>
      <c r="C6" s="344"/>
      <c r="D6" s="344"/>
      <c r="E6" s="344"/>
      <c r="F6" s="344"/>
      <c r="G6" s="344"/>
      <c r="H6" s="344"/>
      <c r="I6" s="344"/>
      <c r="J6" s="212"/>
      <c r="K6" s="282" t="str">
        <f ca="1">TEXT(TODAY(),"T. MMMM JJJJ")&amp;", "&amp;B2</f>
        <v xml:space="preserve">8. Dezember 2023, </v>
      </c>
      <c r="L6" s="283"/>
      <c r="M6" s="283"/>
      <c r="N6" s="283"/>
      <c r="O6" s="283"/>
      <c r="P6" s="284"/>
      <c r="Q6" s="212"/>
      <c r="R6" s="212"/>
    </row>
    <row r="7" spans="1:18" s="88" customFormat="1" ht="48" customHeight="1" x14ac:dyDescent="0.25">
      <c r="A7" s="356" t="str">
        <f>IF(ISERROR(VLOOKUP(C3,D2:H5,3,0)),"",VLOOKUP(C3,D2:H5,3,0))</f>
        <v/>
      </c>
      <c r="B7" s="357"/>
      <c r="C7" s="357"/>
      <c r="D7" s="357"/>
      <c r="E7" s="357"/>
      <c r="F7" s="357"/>
      <c r="G7" s="357"/>
      <c r="H7" s="357"/>
      <c r="I7" s="357"/>
      <c r="J7" s="213"/>
      <c r="K7" s="212"/>
      <c r="L7" s="212"/>
      <c r="M7" s="212"/>
      <c r="N7" s="212"/>
      <c r="O7" s="212"/>
      <c r="P7" s="212"/>
      <c r="Q7" s="212"/>
      <c r="R7" s="212"/>
    </row>
    <row r="8" spans="1:18" s="88" customFormat="1" ht="26.25" customHeight="1" x14ac:dyDescent="0.25">
      <c r="A8" s="14"/>
      <c r="B8" s="358" t="s">
        <v>5</v>
      </c>
      <c r="C8" s="358"/>
      <c r="D8" s="9"/>
      <c r="E8" s="121" t="str">
        <f>IF(AND(D8=0,D10&gt;""),"?","")</f>
        <v/>
      </c>
      <c r="F8" s="361"/>
      <c r="G8" s="362"/>
      <c r="H8" s="362"/>
      <c r="I8" s="362"/>
      <c r="J8" s="212"/>
      <c r="K8" s="212"/>
      <c r="L8" s="212"/>
      <c r="M8" s="212"/>
      <c r="N8" s="212"/>
      <c r="O8" s="212"/>
      <c r="P8" s="212"/>
      <c r="Q8" s="212"/>
      <c r="R8" s="212"/>
    </row>
    <row r="9" spans="1:18" s="88" customFormat="1" ht="19.5" customHeight="1" x14ac:dyDescent="0.25">
      <c r="A9" s="10"/>
      <c r="B9" s="10"/>
      <c r="C9" s="10"/>
      <c r="D9" s="17" t="s">
        <v>23</v>
      </c>
      <c r="E9" s="18"/>
      <c r="F9" s="19"/>
      <c r="G9" s="17" t="s">
        <v>24</v>
      </c>
      <c r="H9" s="20" t="s">
        <v>28</v>
      </c>
      <c r="I9" s="21"/>
      <c r="J9" s="212"/>
      <c r="K9" s="212"/>
      <c r="L9" s="212"/>
      <c r="M9" s="212"/>
      <c r="N9" s="212"/>
      <c r="O9" s="212"/>
      <c r="P9" s="212"/>
      <c r="Q9" s="212"/>
      <c r="R9" s="212"/>
    </row>
    <row r="10" spans="1:18" s="88" customFormat="1" x14ac:dyDescent="0.25">
      <c r="A10" s="10"/>
      <c r="B10" s="348" t="s">
        <v>45</v>
      </c>
      <c r="C10" s="349"/>
      <c r="D10" s="345"/>
      <c r="E10" s="347"/>
      <c r="F10" s="347"/>
      <c r="G10" s="345"/>
      <c r="H10" s="354"/>
      <c r="I10" s="359" t="str">
        <f t="shared" ref="I10:I19" ca="1" si="0">IF(H10&lt;&gt;0,"im "&amp;DATEDIF(H10,TODAY(),"Y")+1&amp;". Altersjahr","")</f>
        <v/>
      </c>
      <c r="J10" s="212"/>
      <c r="K10" s="212"/>
      <c r="L10" s="212"/>
      <c r="M10" s="212"/>
      <c r="N10" s="212"/>
      <c r="O10" s="212"/>
      <c r="P10" s="212"/>
      <c r="Q10" s="212"/>
      <c r="R10" s="212"/>
    </row>
    <row r="11" spans="1:18" s="88" customFormat="1" x14ac:dyDescent="0.25">
      <c r="A11" s="10"/>
      <c r="B11" s="350"/>
      <c r="C11" s="351"/>
      <c r="D11" s="346"/>
      <c r="E11" s="346"/>
      <c r="F11" s="346"/>
      <c r="G11" s="346"/>
      <c r="H11" s="355"/>
      <c r="I11" s="360" t="str">
        <f t="shared" ca="1" si="0"/>
        <v/>
      </c>
      <c r="J11" s="212"/>
      <c r="K11" s="212"/>
      <c r="L11" s="212"/>
      <c r="M11" s="212"/>
      <c r="N11" s="212"/>
      <c r="O11" s="212"/>
      <c r="P11" s="212"/>
      <c r="Q11" s="212"/>
      <c r="R11" s="212"/>
    </row>
    <row r="12" spans="1:18" s="88" customFormat="1" ht="13" x14ac:dyDescent="0.3">
      <c r="A12" s="10"/>
      <c r="B12" s="341" t="str">
        <f>IF(COUNTA(D12:F15)&gt;1,"Kinder mit Anspruch auf Bevorschussung:","Kind mit Anspruch auf Bevorschussung:")</f>
        <v>Kind mit Anspruch auf Bevorschussung:</v>
      </c>
      <c r="C12" s="342"/>
      <c r="D12" s="363"/>
      <c r="E12" s="364"/>
      <c r="F12" s="364"/>
      <c r="G12" s="243"/>
      <c r="H12" s="95"/>
      <c r="I12" s="118" t="str">
        <f t="shared" ca="1" si="0"/>
        <v/>
      </c>
      <c r="J12" s="212"/>
      <c r="K12" s="212"/>
      <c r="L12" s="212"/>
      <c r="M12" s="212"/>
      <c r="N12" s="212"/>
      <c r="O12" s="212"/>
      <c r="P12" s="212"/>
      <c r="Q12" s="212"/>
      <c r="R12" s="212"/>
    </row>
    <row r="13" spans="1:18" s="88" customFormat="1" x14ac:dyDescent="0.25">
      <c r="A13" s="10"/>
      <c r="B13" s="287"/>
      <c r="C13" s="288"/>
      <c r="D13" s="377"/>
      <c r="E13" s="378"/>
      <c r="F13" s="378"/>
      <c r="G13" s="244"/>
      <c r="H13" s="96"/>
      <c r="I13" s="119" t="str">
        <f t="shared" ca="1" si="0"/>
        <v/>
      </c>
      <c r="J13" s="212"/>
      <c r="K13" s="212"/>
      <c r="L13" s="212"/>
      <c r="M13" s="212"/>
      <c r="N13" s="212"/>
      <c r="O13" s="212"/>
      <c r="P13" s="212"/>
      <c r="Q13" s="212"/>
      <c r="R13" s="212"/>
    </row>
    <row r="14" spans="1:18" s="88" customFormat="1" x14ac:dyDescent="0.25">
      <c r="A14" s="10"/>
      <c r="B14" s="287"/>
      <c r="C14" s="288"/>
      <c r="D14" s="377"/>
      <c r="E14" s="378"/>
      <c r="F14" s="378"/>
      <c r="G14" s="233"/>
      <c r="H14" s="96"/>
      <c r="I14" s="119" t="str">
        <f t="shared" ca="1" si="0"/>
        <v/>
      </c>
      <c r="J14" s="212"/>
      <c r="K14" s="212"/>
      <c r="L14" s="212"/>
      <c r="M14" s="212"/>
      <c r="N14" s="212"/>
      <c r="O14" s="212"/>
      <c r="P14" s="212"/>
      <c r="Q14" s="212"/>
      <c r="R14" s="212"/>
    </row>
    <row r="15" spans="1:18" s="88" customFormat="1" x14ac:dyDescent="0.25">
      <c r="A15" s="10"/>
      <c r="B15" s="287"/>
      <c r="C15" s="288"/>
      <c r="D15" s="379"/>
      <c r="E15" s="380"/>
      <c r="F15" s="380"/>
      <c r="G15" s="234"/>
      <c r="H15" s="235"/>
      <c r="I15" s="237" t="str">
        <f t="shared" ca="1" si="0"/>
        <v/>
      </c>
      <c r="J15" s="212"/>
      <c r="K15" s="212"/>
      <c r="L15" s="212"/>
      <c r="M15" s="212"/>
      <c r="N15" s="212"/>
      <c r="O15" s="212"/>
      <c r="P15" s="212"/>
      <c r="Q15" s="212"/>
      <c r="R15" s="212"/>
    </row>
    <row r="16" spans="1:18" s="88" customFormat="1" x14ac:dyDescent="0.25">
      <c r="A16" s="10"/>
      <c r="B16" s="333" t="str">
        <f>IF(COUNTA(D16:F17)&gt;1,"Kinder ohne Anspruch auf Bevorschussung:","Kind ohne Anspruch auf Bevorschussung:")</f>
        <v>Kind ohne Anspruch auf Bevorschussung:</v>
      </c>
      <c r="C16" s="334"/>
      <c r="D16" s="363"/>
      <c r="E16" s="364"/>
      <c r="F16" s="364"/>
      <c r="G16" s="249"/>
      <c r="H16" s="95"/>
      <c r="I16" s="118" t="str">
        <f t="shared" ca="1" si="0"/>
        <v/>
      </c>
      <c r="J16" s="212"/>
      <c r="K16" s="212"/>
      <c r="L16" s="212"/>
      <c r="M16" s="212"/>
      <c r="N16" s="212"/>
      <c r="O16" s="212"/>
      <c r="P16" s="212"/>
      <c r="Q16" s="212"/>
      <c r="R16" s="212"/>
    </row>
    <row r="17" spans="1:18" s="88" customFormat="1" x14ac:dyDescent="0.25">
      <c r="A17" s="10"/>
      <c r="B17" s="371"/>
      <c r="C17" s="372"/>
      <c r="D17" s="377"/>
      <c r="E17" s="378"/>
      <c r="F17" s="378"/>
      <c r="G17" s="248"/>
      <c r="H17" s="96"/>
      <c r="I17" s="119" t="str">
        <f t="shared" ca="1" si="0"/>
        <v/>
      </c>
      <c r="J17" s="212"/>
      <c r="K17" s="212"/>
      <c r="L17" s="212"/>
      <c r="M17" s="212"/>
      <c r="N17" s="212"/>
      <c r="O17" s="212"/>
      <c r="P17" s="212"/>
      <c r="Q17" s="212"/>
      <c r="R17" s="212"/>
    </row>
    <row r="18" spans="1:18" s="88" customFormat="1" x14ac:dyDescent="0.25">
      <c r="A18" s="10"/>
      <c r="B18" s="370" t="str">
        <f>IF(C3=2,IF(COUNTA(D18:F19)&gt;1,"Kinder ohne Anspruch auf Bevorschussung:","Kind ohne Anspruch auf Bevorschussung:"),"")</f>
        <v/>
      </c>
      <c r="C18" s="370"/>
      <c r="D18" s="381"/>
      <c r="E18" s="382"/>
      <c r="F18" s="382"/>
      <c r="G18" s="247"/>
      <c r="H18" s="238"/>
      <c r="I18" s="239" t="str">
        <f t="shared" ca="1" si="0"/>
        <v/>
      </c>
      <c r="J18" s="212"/>
      <c r="K18" s="212"/>
      <c r="L18" s="212"/>
      <c r="M18" s="212"/>
      <c r="N18" s="212"/>
      <c r="O18" s="212"/>
      <c r="P18" s="212"/>
      <c r="Q18" s="212"/>
      <c r="R18" s="212"/>
    </row>
    <row r="19" spans="1:18" s="88" customFormat="1" ht="13" thickBot="1" x14ac:dyDescent="0.3">
      <c r="A19" s="241"/>
      <c r="B19" s="373" t="str">
        <f>IF(C3=2,"(vom aktuellem Lebenspartner/von aktueller Lebenspartnerin)","")</f>
        <v/>
      </c>
      <c r="C19" s="374"/>
      <c r="D19" s="375"/>
      <c r="E19" s="376"/>
      <c r="F19" s="376"/>
      <c r="G19" s="250"/>
      <c r="H19" s="236"/>
      <c r="I19" s="94" t="str">
        <f t="shared" ca="1" si="0"/>
        <v/>
      </c>
      <c r="J19" s="212"/>
      <c r="K19" s="212"/>
      <c r="L19" s="212"/>
      <c r="M19" s="212"/>
      <c r="N19" s="212"/>
      <c r="O19" s="212"/>
      <c r="P19" s="212"/>
      <c r="Q19" s="212"/>
      <c r="R19" s="212"/>
    </row>
    <row r="20" spans="1:18" s="88" customFormat="1" ht="15.5" x14ac:dyDescent="0.35">
      <c r="A20" s="25" t="s">
        <v>6</v>
      </c>
      <c r="B20" s="240"/>
      <c r="C20" s="240"/>
      <c r="D20" s="10"/>
      <c r="E20" s="11"/>
      <c r="F20" s="12"/>
      <c r="G20" s="10"/>
      <c r="H20" s="26"/>
      <c r="I20" s="27"/>
      <c r="J20" s="212"/>
      <c r="K20" s="212"/>
      <c r="L20" s="212"/>
      <c r="M20" s="212"/>
      <c r="N20" s="212"/>
      <c r="O20" s="212"/>
      <c r="P20" s="212"/>
      <c r="Q20" s="212"/>
      <c r="R20" s="212"/>
    </row>
    <row r="21" spans="1:18" s="88" customFormat="1" ht="13" x14ac:dyDescent="0.3">
      <c r="A21" s="24" t="s">
        <v>18</v>
      </c>
      <c r="B21" s="101" t="s">
        <v>67</v>
      </c>
      <c r="C21" s="28"/>
      <c r="D21" s="29"/>
      <c r="E21" s="30"/>
      <c r="F21" s="31"/>
      <c r="G21" s="29"/>
      <c r="H21" s="134">
        <f>IF(OR(C3=1,C3=3),VLOOKUP(C3,D2:P5,8,0),0)</f>
        <v>0</v>
      </c>
      <c r="I21" s="136">
        <f>IF(C3=2,VLOOKUP(C3,D2:P5,8,0),0)</f>
        <v>0</v>
      </c>
      <c r="J21" s="212"/>
      <c r="K21" s="212"/>
      <c r="L21" s="212"/>
      <c r="M21" s="212"/>
      <c r="N21" s="212"/>
      <c r="O21" s="212"/>
      <c r="P21" s="212"/>
      <c r="Q21" s="212"/>
      <c r="R21" s="212"/>
    </row>
    <row r="22" spans="1:18" s="88" customFormat="1" x14ac:dyDescent="0.25">
      <c r="A22" s="10"/>
      <c r="B22" s="127" t="str">
        <f>IF(AND(I32&gt;0,C22&gt;0),IF(B10="Anspruchsberechtigte:","+ Zuschlag vom Erwerbs-Einkommen Berechtigte","+ Zuschlag vom Erwerbs-Einkommen Berechtigter"),"kein Zuschlag vom Erwerbseinkommen möglich")</f>
        <v>kein Zuschlag vom Erwerbseinkommen möglich</v>
      </c>
      <c r="C22" s="129">
        <f>IF(AND(OR(C3=1,C3=3),F23&gt;0,I32&gt;0),Vorgaben!A37,0)</f>
        <v>0</v>
      </c>
      <c r="D22" s="51">
        <f>IF(AND(OR(C3=1,C3=3),F23&gt;0,I32&gt;0),"vom Total von Pos.1b",0)</f>
        <v>0</v>
      </c>
      <c r="E22" s="34"/>
      <c r="F22" s="33"/>
      <c r="G22" s="128"/>
      <c r="H22" s="130">
        <f>IF(OR(C3=1,C3=3),I32*C22,0)</f>
        <v>0</v>
      </c>
      <c r="I22" s="137">
        <f>IF(OR(C3=1,C3=3),SUM(H21:H22),0)</f>
        <v>0</v>
      </c>
      <c r="J22" s="212"/>
      <c r="K22" s="212"/>
      <c r="L22" s="212"/>
      <c r="M22" s="212"/>
      <c r="N22" s="212"/>
      <c r="O22" s="212"/>
      <c r="P22" s="212"/>
      <c r="Q22" s="212"/>
      <c r="R22" s="212"/>
    </row>
    <row r="23" spans="1:18" s="88" customFormat="1" x14ac:dyDescent="0.25">
      <c r="A23" s="10"/>
      <c r="B23" s="29" t="str">
        <f>IF(AND(C3&lt;4,F23&gt;0),"Kinderzuschlag (pro Kind mit Anspruch)","---")</f>
        <v>---</v>
      </c>
      <c r="C23" s="29"/>
      <c r="D23" s="131">
        <f>IF(AND(C3&lt;4,F23&gt;0),VLOOKUP($C$3,$D$2:$P$5,9,0),0)</f>
        <v>0</v>
      </c>
      <c r="E23" s="30" t="str">
        <f>IF(F23&gt;0,"x","")</f>
        <v/>
      </c>
      <c r="F23" s="141">
        <f>IF(NOT(ISBLANK(C3)),IF(C3&lt;4,COUNTA(D12:F15),1),0)</f>
        <v>0</v>
      </c>
      <c r="G23" s="29" t="str">
        <f>IF(F23=0,"",IF(F23&gt;1,"Kinder","Kind"))</f>
        <v/>
      </c>
      <c r="H23" s="134">
        <f>IF(C3&lt;4,D23*F23,0)</f>
        <v>0</v>
      </c>
      <c r="I23" s="138"/>
      <c r="J23" s="212"/>
      <c r="K23" s="214"/>
      <c r="L23" s="212"/>
      <c r="M23" s="212"/>
      <c r="N23" s="212"/>
      <c r="O23" s="212"/>
      <c r="P23" s="212"/>
      <c r="Q23" s="212"/>
      <c r="R23" s="212"/>
    </row>
    <row r="24" spans="1:18" s="88" customFormat="1" x14ac:dyDescent="0.25">
      <c r="A24" s="10"/>
      <c r="B24" s="33" t="str">
        <f>IF(AND(F24&gt;0),"Kinderzuschlag (pro Kind ohne Anspruch)","---")</f>
        <v>---</v>
      </c>
      <c r="C24" s="33"/>
      <c r="D24" s="132">
        <f>IF(AND(C3&lt;4,F24&gt;0),VLOOKUP($C$3,$D$2:$P$5,9,0),0)</f>
        <v>0</v>
      </c>
      <c r="E24" s="34" t="str">
        <f>IF(F24&gt;0,"x","")</f>
        <v/>
      </c>
      <c r="F24" s="142">
        <f>IF(C3&lt;4,COUNTA(D16:D17)+IF(C3&lt;&gt;2,COUNTA(D18:D19)))</f>
        <v>0</v>
      </c>
      <c r="G24" s="33" t="str">
        <f>IF(F24=0,"",IF(F24&gt;1,"Kinder","Kind"))</f>
        <v/>
      </c>
      <c r="H24" s="135">
        <f>IF(C3&lt;4,D24*F24,0)</f>
        <v>0</v>
      </c>
      <c r="I24" s="138">
        <f>IF(OR(C3=1,C3=3),SUM(H23:H24),0)</f>
        <v>0</v>
      </c>
      <c r="J24" s="212"/>
      <c r="K24" s="214"/>
      <c r="L24" s="212"/>
      <c r="M24" s="212"/>
      <c r="N24" s="212"/>
      <c r="O24" s="212"/>
      <c r="P24" s="212"/>
      <c r="Q24" s="212"/>
      <c r="R24" s="212"/>
    </row>
    <row r="25" spans="1:18" s="88" customFormat="1" x14ac:dyDescent="0.25">
      <c r="A25" s="10"/>
      <c r="B25" s="33" t="str">
        <f>IF(AND(C3=2,F25&gt;0),"Kinderzuschlag (pro Kind ohne Anspruch vom aktuellen LP)","---")</f>
        <v>---</v>
      </c>
      <c r="C25" s="33"/>
      <c r="D25" s="132">
        <f>IF(AND(C3=2,F25&gt;0),VLOOKUP($C$3,$D$2:$P$5,9,0),0)</f>
        <v>0</v>
      </c>
      <c r="E25" s="34" t="str">
        <f>IF(F25&gt;0,"x","")</f>
        <v/>
      </c>
      <c r="F25" s="142">
        <f>IF(C3=2,COUNTA(D18:D19),0)</f>
        <v>0</v>
      </c>
      <c r="G25" s="33" t="str">
        <f>IF(F25=0,"",IF(F25&gt;1,"Kinder","Kind"))</f>
        <v/>
      </c>
      <c r="H25" s="47">
        <f>IF(C3=2,D25*F25,0)</f>
        <v>0</v>
      </c>
      <c r="I25" s="137">
        <f>IF(OR(C3=2,C3=4),SUM(H23:H25),0)</f>
        <v>0</v>
      </c>
      <c r="J25" s="212"/>
      <c r="K25" s="214"/>
      <c r="L25" s="212"/>
      <c r="M25" s="212"/>
      <c r="N25" s="212"/>
      <c r="O25" s="212"/>
      <c r="P25" s="212"/>
      <c r="Q25" s="212"/>
      <c r="R25" s="212"/>
    </row>
    <row r="26" spans="1:18" s="88" customFormat="1" x14ac:dyDescent="0.25">
      <c r="A26" s="10"/>
      <c r="B26" s="306" t="str">
        <f>IF(AND(C3&lt;4,C3&lt;&gt;"",F23&gt;0),IF(AND(D26&gt;0,F26&gt;0),"Ext. Kinderbetreuung (max.40.00/ganzer Arbeitstag)    pro Monat:","Ext. Kinderbetreuung (max.40.00/ganzer Arbeitstag)       pro Jahr:"),"---")</f>
        <v>---</v>
      </c>
      <c r="C26" s="307"/>
      <c r="D26" s="133"/>
      <c r="E26" s="35" t="str">
        <f>IF(F26&gt;0,"x","")</f>
        <v/>
      </c>
      <c r="F26" s="143"/>
      <c r="G26" s="293" t="str">
        <f>IF(D26&gt;0,"Bemerkungen","")</f>
        <v/>
      </c>
      <c r="H26" s="294"/>
      <c r="I26" s="139">
        <f>IF(C3&lt;4,IF(F26="",D26,D26*F26),0)</f>
        <v>0</v>
      </c>
      <c r="J26" s="212"/>
      <c r="K26" s="214"/>
      <c r="L26" s="212"/>
      <c r="M26" s="212"/>
      <c r="N26" s="212"/>
      <c r="O26" s="212"/>
      <c r="P26" s="212"/>
      <c r="Q26" s="212"/>
      <c r="R26" s="212"/>
    </row>
    <row r="27" spans="1:18" s="88" customFormat="1" ht="25.5" customHeight="1" x14ac:dyDescent="0.25">
      <c r="A27" s="10"/>
      <c r="B27" s="37" t="s">
        <v>9</v>
      </c>
      <c r="C27" s="13"/>
      <c r="D27" s="13"/>
      <c r="E27" s="38"/>
      <c r="F27" s="39"/>
      <c r="G27" s="13"/>
      <c r="H27" s="40"/>
      <c r="I27" s="140">
        <f>IF(OR(C3=4),VLOOKUP(C3,D2:P5,8,0),SUM(I21:I26))</f>
        <v>0</v>
      </c>
      <c r="J27" s="212"/>
      <c r="K27" s="212"/>
      <c r="L27" s="212"/>
      <c r="M27" s="212"/>
      <c r="N27" s="212"/>
      <c r="O27" s="212"/>
      <c r="P27" s="212"/>
      <c r="Q27" s="212"/>
      <c r="R27" s="212"/>
    </row>
    <row r="28" spans="1:18" s="88" customFormat="1" ht="13" x14ac:dyDescent="0.3">
      <c r="A28" s="24" t="s">
        <v>19</v>
      </c>
      <c r="B28" s="102" t="s">
        <v>29</v>
      </c>
      <c r="C28" s="42"/>
      <c r="D28" s="10"/>
      <c r="E28" s="11"/>
      <c r="F28" s="43"/>
      <c r="G28" s="10"/>
      <c r="H28" s="26"/>
      <c r="I28" s="26"/>
      <c r="J28" s="212"/>
      <c r="K28" s="212"/>
      <c r="L28" s="212"/>
      <c r="M28" s="212"/>
      <c r="N28" s="212"/>
      <c r="O28" s="212"/>
      <c r="P28" s="212"/>
      <c r="Q28" s="212"/>
      <c r="R28" s="212"/>
    </row>
    <row r="29" spans="1:18" s="88" customFormat="1" ht="13" x14ac:dyDescent="0.3">
      <c r="A29" s="24"/>
      <c r="B29" s="28" t="str">
        <f>IF(C3&lt;4,IF(B10="Anspruchsberechtigte:","Brutto-Erwerbseinkommen Berechtigte","Brutto-Erwerbseinkommen Berechtigter"),"Zusatzeinkommen (z.B. Ferienjob)")</f>
        <v>Brutto-Erwerbseinkommen Berechtigte</v>
      </c>
      <c r="C29" s="44" t="s">
        <v>14</v>
      </c>
      <c r="D29" s="29"/>
      <c r="E29" s="30"/>
      <c r="F29" s="45" t="s">
        <v>15</v>
      </c>
      <c r="G29" s="29"/>
      <c r="H29" s="32"/>
      <c r="I29" s="26"/>
      <c r="J29" s="212"/>
      <c r="K29" s="212"/>
      <c r="L29" s="212"/>
      <c r="M29" s="212"/>
      <c r="N29" s="212"/>
      <c r="O29" s="212"/>
      <c r="P29" s="212"/>
      <c r="Q29" s="212"/>
      <c r="R29" s="212"/>
    </row>
    <row r="30" spans="1:18" s="88" customFormat="1" x14ac:dyDescent="0.25">
      <c r="A30" s="10"/>
      <c r="B30" s="245"/>
      <c r="C30" s="175"/>
      <c r="D30" s="144" t="str">
        <f>IF(C30&gt;0,IF(F30&gt;0,"pro Monat","pro Jahr"),"")</f>
        <v/>
      </c>
      <c r="E30" s="30" t="str">
        <f>IF(F30&lt;&gt;0,"x","")</f>
        <v/>
      </c>
      <c r="F30" s="178"/>
      <c r="G30" s="99" t="str">
        <f>IF(F30=13,"inkl. 13. Monatslohn","")</f>
        <v/>
      </c>
      <c r="H30" s="135">
        <f>IF(C3&lt;&gt;"",IF(F30="",C30,C30*F30),0)</f>
        <v>0</v>
      </c>
      <c r="I30" s="26"/>
      <c r="J30" s="212"/>
      <c r="K30" s="212"/>
      <c r="L30" s="212"/>
      <c r="M30" s="212"/>
      <c r="N30" s="212"/>
      <c r="O30" s="212"/>
      <c r="P30" s="212"/>
      <c r="Q30" s="212"/>
      <c r="R30" s="212"/>
    </row>
    <row r="31" spans="1:18" s="88" customFormat="1" x14ac:dyDescent="0.25">
      <c r="A31" s="10"/>
      <c r="B31" s="174"/>
      <c r="C31" s="175"/>
      <c r="D31" s="144" t="str">
        <f>IF(C31&gt;0,IF(F31&gt;0,"pro Monat","pro Jahr"),"")</f>
        <v/>
      </c>
      <c r="E31" s="30" t="str">
        <f>IF(F31&lt;&gt;0,"x","")</f>
        <v/>
      </c>
      <c r="F31" s="178"/>
      <c r="G31" s="99" t="str">
        <f>IF(F31=13,"inkl. 13. Monatslohn","")</f>
        <v/>
      </c>
      <c r="H31" s="135">
        <f>IF(C3&lt;&gt;"",IF(F31="",C31,C31*F31),0)</f>
        <v>0</v>
      </c>
      <c r="I31" s="26"/>
      <c r="J31" s="212"/>
      <c r="K31" s="212"/>
      <c r="L31" s="212"/>
      <c r="M31" s="212"/>
      <c r="N31" s="212"/>
      <c r="O31" s="212"/>
      <c r="P31" s="212"/>
      <c r="Q31" s="212"/>
      <c r="R31" s="212"/>
    </row>
    <row r="32" spans="1:18" s="88" customFormat="1" x14ac:dyDescent="0.25">
      <c r="A32" s="10"/>
      <c r="B32" s="176"/>
      <c r="C32" s="177"/>
      <c r="D32" s="145" t="str">
        <f>IF(C32&gt;0,IF(F32&gt;0,"pro Monat","pro Jahr"),"")</f>
        <v/>
      </c>
      <c r="E32" s="46" t="str">
        <f>IF(F32&lt;&gt;0,"x","")</f>
        <v/>
      </c>
      <c r="F32" s="179"/>
      <c r="G32" s="100" t="str">
        <f>IF(F32=13,"inkl. 13. Monatslohn","")</f>
        <v/>
      </c>
      <c r="H32" s="130">
        <f>IF(C3&lt;&gt;"",IF(F32="",C32,C32*F32),0)</f>
        <v>0</v>
      </c>
      <c r="I32" s="137">
        <f>IF(C3&lt;&gt;"",SUM(H30:H32),0)</f>
        <v>0</v>
      </c>
      <c r="J32" s="212"/>
      <c r="K32" s="212"/>
      <c r="L32" s="212"/>
      <c r="M32" s="212"/>
      <c r="N32" s="212"/>
      <c r="O32" s="212"/>
      <c r="P32" s="212"/>
      <c r="Q32" s="212"/>
      <c r="R32" s="212"/>
    </row>
    <row r="33" spans="1:18" s="88" customFormat="1" ht="25.5" customHeight="1" x14ac:dyDescent="0.3">
      <c r="A33" s="24" t="str">
        <f>IF(OR(C3="",C3=2),"1c)","")</f>
        <v>1c)</v>
      </c>
      <c r="B33" s="126" t="str">
        <f>IF(B10="Anspruchsberechtigte:","Brutto-Erwerbseinkommen Lebenspartner","Brutto-Erwerbseinkommen Lebenspartnerin")</f>
        <v>Brutto-Erwerbseinkommen Lebenspartner</v>
      </c>
      <c r="C33" s="44" t="s">
        <v>26</v>
      </c>
      <c r="D33" s="29"/>
      <c r="E33" s="30"/>
      <c r="F33" s="45" t="s">
        <v>15</v>
      </c>
      <c r="G33" s="29"/>
      <c r="H33" s="32"/>
      <c r="I33" s="27"/>
      <c r="J33" s="212"/>
      <c r="K33" s="212"/>
      <c r="L33" s="212"/>
      <c r="M33" s="212"/>
      <c r="N33" s="212"/>
      <c r="O33" s="212"/>
      <c r="P33" s="212"/>
      <c r="Q33" s="212"/>
      <c r="R33" s="212"/>
    </row>
    <row r="34" spans="1:18" s="88" customFormat="1" ht="12.75" customHeight="1" x14ac:dyDescent="0.25">
      <c r="A34" s="10"/>
      <c r="B34" s="174"/>
      <c r="C34" s="175"/>
      <c r="D34" s="144" t="str">
        <f>IF(C34&gt;0,IF(F34&gt;0,"pro Monat","pro Jahr"),"")</f>
        <v/>
      </c>
      <c r="E34" s="30" t="str">
        <f>IF(F34&lt;&gt;0,"x","")</f>
        <v/>
      </c>
      <c r="F34" s="180"/>
      <c r="G34" s="99" t="str">
        <f>IF(F34=13,"inkl. 13. Monatslohn","")</f>
        <v/>
      </c>
      <c r="H34" s="135">
        <f>IF(C3=2,IF(F34="",C34,C34*F34),0)</f>
        <v>0</v>
      </c>
      <c r="I34" s="26"/>
      <c r="J34" s="212"/>
      <c r="K34" s="212"/>
      <c r="L34" s="212"/>
      <c r="M34" s="212"/>
      <c r="N34" s="212"/>
      <c r="O34" s="212"/>
      <c r="P34" s="212"/>
      <c r="Q34" s="212"/>
      <c r="R34" s="212"/>
    </row>
    <row r="35" spans="1:18" s="88" customFormat="1" ht="12.75" customHeight="1" x14ac:dyDescent="0.25">
      <c r="A35" s="10"/>
      <c r="B35" s="174"/>
      <c r="C35" s="175"/>
      <c r="D35" s="144" t="str">
        <f>IF(C35&gt;0,IF(F35&gt;0,"pro Monat","pro Jahr"),"")</f>
        <v/>
      </c>
      <c r="E35" s="30" t="str">
        <f>IF(F35&lt;&gt;0,"x","")</f>
        <v/>
      </c>
      <c r="F35" s="180"/>
      <c r="G35" s="99" t="str">
        <f>IF(F35=13,"inkl. 13. Monatslohn","")</f>
        <v/>
      </c>
      <c r="H35" s="135">
        <f>IF(C3=2,IF(F35="",C35,C35*F35),0)</f>
        <v>0</v>
      </c>
      <c r="I35" s="26"/>
      <c r="J35" s="212"/>
      <c r="K35" s="212"/>
      <c r="L35" s="212"/>
      <c r="M35" s="212"/>
      <c r="N35" s="212"/>
      <c r="O35" s="212"/>
      <c r="P35" s="212"/>
      <c r="Q35" s="212"/>
      <c r="R35" s="212"/>
    </row>
    <row r="36" spans="1:18" s="88" customFormat="1" ht="12.75" customHeight="1" x14ac:dyDescent="0.25">
      <c r="A36" s="10"/>
      <c r="B36" s="176"/>
      <c r="C36" s="177"/>
      <c r="D36" s="145" t="str">
        <f>IF(C36&gt;0,IF(F36&gt;0,"pro Monat","pro Jahr"),"")</f>
        <v/>
      </c>
      <c r="E36" s="46" t="str">
        <f>IF(F36&lt;&gt;0,"x","")</f>
        <v/>
      </c>
      <c r="F36" s="181"/>
      <c r="G36" s="100" t="str">
        <f>IF(F36=13,"inkl. 13. Monatslohn","")</f>
        <v/>
      </c>
      <c r="H36" s="130">
        <f>IF(C3=2,IF(F36="",C36,C36*F36),0)</f>
        <v>0</v>
      </c>
      <c r="I36" s="137">
        <f>IF(C3=2,SUM(H34:H36),0)</f>
        <v>0</v>
      </c>
      <c r="J36" s="212"/>
      <c r="K36" s="212"/>
      <c r="L36" s="212"/>
      <c r="M36" s="212"/>
      <c r="N36" s="212"/>
      <c r="O36" s="212"/>
      <c r="P36" s="212"/>
      <c r="Q36" s="212"/>
      <c r="R36" s="212"/>
    </row>
    <row r="37" spans="1:18" s="88" customFormat="1" ht="25.5" customHeight="1" x14ac:dyDescent="0.4">
      <c r="A37" s="24" t="str">
        <f>IF(OR(C3="",C3=2),"1d)","1c)")</f>
        <v>1d)</v>
      </c>
      <c r="B37" s="41" t="s">
        <v>25</v>
      </c>
      <c r="C37" s="57" t="s">
        <v>16</v>
      </c>
      <c r="D37" s="56" t="s">
        <v>13</v>
      </c>
      <c r="E37" s="30"/>
      <c r="F37" s="55" t="s">
        <v>17</v>
      </c>
      <c r="G37" s="93" t="str">
        <f>IF(SUM(F23:F25)&lt;&gt;SUM(F38:F40),"&lt; richtig ausfüllen","")</f>
        <v/>
      </c>
      <c r="H37" s="32"/>
      <c r="I37" s="26"/>
      <c r="J37" s="212"/>
      <c r="K37" s="212"/>
      <c r="L37" s="212"/>
      <c r="M37" s="212"/>
      <c r="N37" s="212"/>
      <c r="O37" s="212"/>
      <c r="P37" s="212"/>
      <c r="Q37" s="212"/>
      <c r="R37" s="212"/>
    </row>
    <row r="38" spans="1:18" s="88" customFormat="1" x14ac:dyDescent="0.25">
      <c r="A38" s="10"/>
      <c r="B38" s="51" t="str">
        <f>IF(AND(F38&gt;0,C38=0),"KZ werden NICHT von Berechtigter bezogen",IF(COUNTA(D12:F15)&gt;1,"KZ für Kinder mit Anspruch","KZ für Kind mit Anspruch"))</f>
        <v>KZ für Kind mit Anspruch</v>
      </c>
      <c r="C38" s="182"/>
      <c r="D38" s="146">
        <f>12*C38</f>
        <v>0</v>
      </c>
      <c r="E38" s="34" t="str">
        <f t="shared" ref="E38:E44" si="1">IF(F38&lt;&gt;0,"x","")</f>
        <v/>
      </c>
      <c r="F38" s="184"/>
      <c r="G38" s="58" t="str">
        <f>IF(F38=0,"",IF(F38&gt;1,"Kinder","Kind"))</f>
        <v/>
      </c>
      <c r="H38" s="134">
        <f>IF(C3&lt;4,D38*F38,0)</f>
        <v>0</v>
      </c>
      <c r="I38" s="26"/>
      <c r="J38" s="212"/>
      <c r="K38" s="212"/>
      <c r="L38" s="212"/>
      <c r="M38" s="212"/>
      <c r="N38" s="212"/>
      <c r="O38" s="212"/>
      <c r="P38" s="212"/>
      <c r="Q38" s="212"/>
      <c r="R38" s="212"/>
    </row>
    <row r="39" spans="1:18" s="88" customFormat="1" x14ac:dyDescent="0.25">
      <c r="A39" s="10"/>
      <c r="B39" s="51" t="str">
        <f>IF(AND(F39&gt;0,C39=0),"KZ werden NICHT von Berechtigter bezogen",IF(COUNTA(D16:F19)&gt;0,IF(COUNTA(D16:F19)&gt;1,"KZ für Kinder ohne Anspruch","KZ für Kind ohne Anspruch"),"---"))</f>
        <v>---</v>
      </c>
      <c r="C39" s="182"/>
      <c r="D39" s="146">
        <f>12*C39</f>
        <v>0</v>
      </c>
      <c r="E39" s="34" t="str">
        <f t="shared" si="1"/>
        <v/>
      </c>
      <c r="F39" s="184"/>
      <c r="G39" s="58" t="str">
        <f>IF(F39=0,"",IF(F39&gt;1,"Kinder","Kind"))</f>
        <v/>
      </c>
      <c r="H39" s="134">
        <f>IF(C3&lt;4,D39*F39,0)</f>
        <v>0</v>
      </c>
      <c r="I39" s="26"/>
      <c r="J39" s="212"/>
      <c r="K39" s="212"/>
      <c r="L39" s="212"/>
      <c r="M39" s="212"/>
      <c r="N39" s="212"/>
      <c r="O39" s="212"/>
      <c r="P39" s="212"/>
      <c r="Q39" s="212"/>
      <c r="R39" s="212"/>
    </row>
    <row r="40" spans="1:18" s="88" customFormat="1" x14ac:dyDescent="0.25">
      <c r="A40" s="10"/>
      <c r="B40" s="52" t="str">
        <f>IF(AND(F40&gt;0,C40=0),"Die AZ werden NICHT von Berechtigter bezogen",IF(SUM(F23:F25)=SUM(F38:F39),"","AZ für Kinder mit und ohne Anspruch"))</f>
        <v/>
      </c>
      <c r="C40" s="183"/>
      <c r="D40" s="147">
        <f>12*C40</f>
        <v>0</v>
      </c>
      <c r="E40" s="46" t="str">
        <f t="shared" si="1"/>
        <v/>
      </c>
      <c r="F40" s="181"/>
      <c r="G40" s="59" t="str">
        <f>IF(F40=0,"",IF(F40&gt;1,"Kinder","Kind"))</f>
        <v/>
      </c>
      <c r="H40" s="130">
        <f>IF(C3&lt;&gt;"",D40*F40,0)</f>
        <v>0</v>
      </c>
      <c r="I40" s="137">
        <f>SUM(H38:H40)</f>
        <v>0</v>
      </c>
      <c r="J40" s="212"/>
      <c r="K40" s="212"/>
      <c r="L40" s="212"/>
      <c r="M40" s="212"/>
      <c r="N40" s="212"/>
      <c r="O40" s="212"/>
      <c r="P40" s="212"/>
      <c r="Q40" s="212"/>
      <c r="R40" s="212"/>
    </row>
    <row r="41" spans="1:18" s="88" customFormat="1" ht="25.5" customHeight="1" x14ac:dyDescent="0.3">
      <c r="A41" s="24" t="str">
        <f>IF(OR(C3="",C3=2),"1e)","1d)")</f>
        <v>1e)</v>
      </c>
      <c r="B41" s="53" t="str">
        <f>IF(C3&lt;4,"andere Einkünfte","andere Einkünfte (z. B. Unterhalt von Eltern)")</f>
        <v>andere Einkünfte</v>
      </c>
      <c r="C41" s="44" t="s">
        <v>26</v>
      </c>
      <c r="D41" s="54"/>
      <c r="E41" s="30"/>
      <c r="F41" s="55" t="s">
        <v>15</v>
      </c>
      <c r="G41" s="29"/>
      <c r="H41" s="32"/>
      <c r="I41" s="27"/>
      <c r="J41" s="212"/>
      <c r="K41" s="212"/>
      <c r="L41" s="212"/>
      <c r="M41" s="212"/>
      <c r="N41" s="212"/>
      <c r="O41" s="212"/>
      <c r="P41" s="212"/>
      <c r="Q41" s="212"/>
      <c r="R41" s="212"/>
    </row>
    <row r="42" spans="1:18" s="88" customFormat="1" x14ac:dyDescent="0.25">
      <c r="A42" s="10"/>
      <c r="B42" s="246"/>
      <c r="C42" s="186"/>
      <c r="D42" s="48" t="str">
        <f>IF(C42&gt;0,IF(F42&gt;0,"pro Monat","pro Jahr"),"")</f>
        <v/>
      </c>
      <c r="E42" s="34" t="str">
        <f t="shared" si="1"/>
        <v/>
      </c>
      <c r="F42" s="189"/>
      <c r="G42" s="190"/>
      <c r="H42" s="135">
        <f>IF(C3&lt;&gt;"",IF(F42="",C42,C42*F42),0)</f>
        <v>0</v>
      </c>
      <c r="I42" s="27"/>
      <c r="J42" s="212"/>
      <c r="K42" s="212"/>
      <c r="L42" s="212"/>
      <c r="M42" s="212"/>
      <c r="N42" s="212"/>
      <c r="O42" s="212"/>
      <c r="P42" s="212"/>
      <c r="Q42" s="212"/>
      <c r="R42" s="212"/>
    </row>
    <row r="43" spans="1:18" s="88" customFormat="1" x14ac:dyDescent="0.25">
      <c r="A43" s="10"/>
      <c r="B43" s="185"/>
      <c r="C43" s="186"/>
      <c r="D43" s="48" t="str">
        <f>IF(C43&gt;0,IF(F43&gt;0,"pro Monat","pro Jahr"),"")</f>
        <v/>
      </c>
      <c r="E43" s="34" t="str">
        <f t="shared" si="1"/>
        <v/>
      </c>
      <c r="F43" s="189"/>
      <c r="G43" s="190"/>
      <c r="H43" s="135">
        <f>IF(C3&lt;&gt;"",IF(F43="",C43,C43*F43),0)</f>
        <v>0</v>
      </c>
      <c r="I43" s="27"/>
      <c r="J43" s="212"/>
      <c r="K43" s="212"/>
      <c r="L43" s="212"/>
      <c r="M43" s="212"/>
      <c r="N43" s="212"/>
      <c r="O43" s="212"/>
      <c r="P43" s="212"/>
      <c r="Q43" s="212"/>
      <c r="R43" s="212"/>
    </row>
    <row r="44" spans="1:18" s="88" customFormat="1" x14ac:dyDescent="0.25">
      <c r="A44" s="10"/>
      <c r="B44" s="187"/>
      <c r="C44" s="188"/>
      <c r="D44" s="49" t="str">
        <f>IF(C44&gt;0,IF(F44&gt;0,"pro Monat","pro Jahr"),"")</f>
        <v/>
      </c>
      <c r="E44" s="46" t="str">
        <f t="shared" si="1"/>
        <v/>
      </c>
      <c r="F44" s="179"/>
      <c r="G44" s="100"/>
      <c r="H44" s="130">
        <f>IF(C3&lt;&gt;"",IF(F44="",C44,C44*F44),0)</f>
        <v>0</v>
      </c>
      <c r="I44" s="137">
        <f>SUM(H42:H44)</f>
        <v>0</v>
      </c>
      <c r="J44" s="212"/>
      <c r="K44" s="212"/>
      <c r="L44" s="212"/>
      <c r="M44" s="212"/>
      <c r="N44" s="212"/>
      <c r="O44" s="212"/>
      <c r="P44" s="212"/>
      <c r="Q44" s="212"/>
      <c r="R44" s="212"/>
    </row>
    <row r="45" spans="1:18" ht="13" x14ac:dyDescent="0.3">
      <c r="A45" s="24" t="str">
        <f>IF(OR(C3="",C3=2),"1f)","1e)")</f>
        <v>1f)</v>
      </c>
      <c r="B45" s="89" t="s">
        <v>68</v>
      </c>
      <c r="C45" s="22" t="s">
        <v>35</v>
      </c>
      <c r="D45" s="90"/>
      <c r="E45" s="64"/>
      <c r="F45" s="64"/>
      <c r="G45" s="154">
        <f>IF(C3="",0,IF(I59&gt;G46+10,I59,"kein ausreichendes Vermögen"))</f>
        <v>0</v>
      </c>
      <c r="H45" s="27"/>
      <c r="I45" s="27"/>
      <c r="J45" s="200"/>
      <c r="K45" s="200"/>
      <c r="L45" s="200"/>
      <c r="M45" s="200"/>
      <c r="N45" s="200"/>
      <c r="O45" s="200"/>
      <c r="P45" s="200"/>
      <c r="Q45" s="200"/>
      <c r="R45" s="200"/>
    </row>
    <row r="46" spans="1:18" x14ac:dyDescent="0.25">
      <c r="A46" s="10"/>
      <c r="B46" s="22"/>
      <c r="C46" s="22" t="s">
        <v>51</v>
      </c>
      <c r="D46" s="90"/>
      <c r="E46" s="64"/>
      <c r="F46" s="64"/>
      <c r="G46" s="155">
        <f>IF(C3="",0,IF(I59&gt;0,VLOOKUP(C3,D2:P5,13,0),0))</f>
        <v>0</v>
      </c>
      <c r="H46" s="27"/>
      <c r="I46" s="27"/>
      <c r="J46" s="200"/>
      <c r="K46" s="200"/>
      <c r="L46" s="200"/>
      <c r="M46" s="200"/>
      <c r="N46" s="200"/>
      <c r="O46" s="200"/>
      <c r="P46" s="200"/>
      <c r="Q46" s="200"/>
      <c r="R46" s="200"/>
    </row>
    <row r="47" spans="1:18" x14ac:dyDescent="0.25">
      <c r="A47" s="10"/>
      <c r="B47" s="22"/>
      <c r="C47" s="22" t="s">
        <v>36</v>
      </c>
      <c r="D47" s="90"/>
      <c r="E47" s="64"/>
      <c r="F47" s="64"/>
      <c r="G47" s="156">
        <f>IF(ISERROR(G45-G46),0,G45-G46)</f>
        <v>0</v>
      </c>
      <c r="H47" s="91" t="str">
        <f>IF(G47&gt;0,"   :   15    =","")</f>
        <v/>
      </c>
      <c r="I47" s="137">
        <f>ROUND(G47/15,0)</f>
        <v>0</v>
      </c>
      <c r="J47" s="200"/>
      <c r="K47" s="200"/>
      <c r="L47" s="200"/>
      <c r="M47" s="200"/>
      <c r="N47" s="200"/>
      <c r="O47" s="200"/>
      <c r="P47" s="200"/>
      <c r="Q47" s="200"/>
      <c r="R47" s="200"/>
    </row>
    <row r="48" spans="1:18" s="88" customFormat="1" ht="13" x14ac:dyDescent="0.3">
      <c r="A48" s="10"/>
      <c r="B48" s="103" t="s">
        <v>22</v>
      </c>
      <c r="C48" s="60"/>
      <c r="D48" s="62"/>
      <c r="E48" s="61"/>
      <c r="F48" s="316" t="str">
        <f>IF(I48&gt;I27,"Einkommensgrenze überschritten &gt;","")</f>
        <v/>
      </c>
      <c r="G48" s="317"/>
      <c r="H48" s="317"/>
      <c r="I48" s="157">
        <f>SUM(I29:I47)</f>
        <v>0</v>
      </c>
      <c r="J48" s="212"/>
      <c r="K48" s="214"/>
      <c r="L48" s="212"/>
      <c r="M48" s="212"/>
      <c r="N48" s="212"/>
      <c r="O48" s="212"/>
      <c r="P48" s="212"/>
      <c r="Q48" s="212"/>
      <c r="R48" s="212"/>
    </row>
    <row r="49" spans="1:18" s="88" customFormat="1" ht="27.75" customHeight="1" thickBot="1" x14ac:dyDescent="0.3">
      <c r="A49" s="50"/>
      <c r="B49" s="366" t="str">
        <f>IF(OR(C3=1,C3=3),"max. bevorschussbarer Betrag (Einkommensgrenze zzgl. Zuschlag zum Erwerbseinkommen &amp; Kinderzuschlag, abzgl. berechnetes Einkommen)",IF(C3=4,"max. bevorschussbarer Betrag (Einkommensgrenze abzgl. berechnetes Einkommen)","max. bevorschussbarer Betrag (Einkommensgrenze zzgl. Kinderzuschlag, abzgl. berechnetes Einkommen)"))</f>
        <v>max. bevorschussbarer Betrag (Einkommensgrenze zzgl. Kinderzuschlag, abzgl. berechnetes Einkommen)</v>
      </c>
      <c r="C49" s="367"/>
      <c r="D49" s="367"/>
      <c r="E49" s="368"/>
      <c r="F49" s="368"/>
      <c r="G49" s="368"/>
      <c r="H49" s="368"/>
      <c r="I49" s="158" t="str">
        <f>IF(ROUNDDOWN($I$27-$I$48,0)&lt;1,"0.00",ROUNDDOWN($I$27-$I$48,0))</f>
        <v>0.00</v>
      </c>
      <c r="J49" s="212"/>
      <c r="K49" s="215"/>
      <c r="L49" s="212"/>
      <c r="M49" s="212"/>
      <c r="N49" s="212"/>
      <c r="O49" s="212"/>
      <c r="P49" s="212"/>
      <c r="Q49" s="212"/>
      <c r="R49" s="212"/>
    </row>
    <row r="50" spans="1:18" s="88" customFormat="1" ht="15.5" x14ac:dyDescent="0.35">
      <c r="A50" s="25" t="s">
        <v>7</v>
      </c>
      <c r="B50" s="10"/>
      <c r="C50" s="320" t="str">
        <f>IF(SUM(I59)&gt;0,"","KEIN  VERMÖGEN AUSGEWIESEN")</f>
        <v>KEIN  VERMÖGEN AUSGEWIESEN</v>
      </c>
      <c r="D50" s="321"/>
      <c r="E50" s="321"/>
      <c r="F50" s="321"/>
      <c r="G50" s="321"/>
      <c r="H50" s="321"/>
      <c r="I50" s="26"/>
      <c r="J50" s="212"/>
      <c r="K50" s="212"/>
      <c r="L50" s="212"/>
      <c r="M50" s="212"/>
      <c r="N50" s="212"/>
      <c r="O50" s="212"/>
      <c r="P50" s="212"/>
      <c r="Q50" s="212"/>
      <c r="R50" s="212"/>
    </row>
    <row r="51" spans="1:18" s="97" customFormat="1" ht="18.649999999999999" customHeight="1" x14ac:dyDescent="0.25">
      <c r="A51" s="15" t="s">
        <v>54</v>
      </c>
      <c r="B51" s="109" t="s">
        <v>69</v>
      </c>
      <c r="C51" s="107"/>
      <c r="D51" s="107"/>
      <c r="E51" s="107"/>
      <c r="F51" s="107"/>
      <c r="G51" s="107"/>
      <c r="H51" s="149">
        <f>IF(C3&lt;&gt;"",VLOOKUP(C3,D2:P5,11,0),0)</f>
        <v>0</v>
      </c>
      <c r="I51" s="110"/>
      <c r="J51" s="216"/>
      <c r="K51" s="216"/>
      <c r="L51" s="216"/>
      <c r="M51" s="216"/>
      <c r="N51" s="216"/>
      <c r="O51" s="216"/>
      <c r="P51" s="216"/>
      <c r="Q51" s="216"/>
      <c r="R51" s="216"/>
    </row>
    <row r="52" spans="1:18" s="97" customFormat="1" x14ac:dyDescent="0.25">
      <c r="A52" s="14"/>
      <c r="B52" s="296" t="str">
        <f>IF(AND(C3&lt;4,F52&lt;&gt;0),"Kinderzuschlag (mit Anspruch)","")</f>
        <v/>
      </c>
      <c r="C52" s="296"/>
      <c r="D52" s="148">
        <f>IF(C3&lt;&gt;"",IF(F52&gt;0,VLOOKUP(C3,D2:P5,12,0),0),0)</f>
        <v>0</v>
      </c>
      <c r="E52" s="35" t="str">
        <f>IF(F52&lt;&gt;0,"x","")</f>
        <v/>
      </c>
      <c r="F52" s="159">
        <f>IF(C3&lt;4,F23,0)</f>
        <v>0</v>
      </c>
      <c r="G52" s="108" t="str">
        <f>IF(F52=0,"",IF(F52&gt;1,"Kinder","Kind"))</f>
        <v/>
      </c>
      <c r="H52" s="150">
        <f>D52*F52</f>
        <v>0</v>
      </c>
      <c r="I52" s="110"/>
      <c r="J52" s="216"/>
      <c r="K52" s="216"/>
      <c r="L52" s="216"/>
      <c r="M52" s="216"/>
      <c r="N52" s="216"/>
      <c r="O52" s="216"/>
      <c r="P52" s="216"/>
      <c r="Q52" s="216"/>
      <c r="R52" s="216"/>
    </row>
    <row r="53" spans="1:18" s="97" customFormat="1" x14ac:dyDescent="0.25">
      <c r="A53" s="14"/>
      <c r="B53" s="296" t="str">
        <f>IF(AND(C3&lt;&gt;"",F53&lt;&gt;0),"Kinderzuschlag (ohne Anspruch)","---")</f>
        <v>---</v>
      </c>
      <c r="C53" s="296"/>
      <c r="D53" s="148">
        <f>IF(C3&lt;&gt;"",IF(F53&gt;0,VLOOKUP(C3,D2:P5,12,0),0),0)</f>
        <v>0</v>
      </c>
      <c r="E53" s="35" t="str">
        <f>IF(F53&lt;&gt;0,"x","")</f>
        <v/>
      </c>
      <c r="F53" s="159">
        <f>F24+F25</f>
        <v>0</v>
      </c>
      <c r="G53" s="108" t="str">
        <f>IF(F53=0,"",IF(F53&gt;1,"Kinder","Kind"))</f>
        <v/>
      </c>
      <c r="H53" s="150">
        <f>D53*F53</f>
        <v>0</v>
      </c>
      <c r="I53" s="110"/>
      <c r="J53" s="216"/>
      <c r="K53" s="216"/>
      <c r="L53" s="216"/>
      <c r="M53" s="216"/>
      <c r="N53" s="216"/>
      <c r="O53" s="216"/>
      <c r="P53" s="216"/>
      <c r="Q53" s="216"/>
      <c r="R53" s="216"/>
    </row>
    <row r="54" spans="1:18" s="97" customFormat="1" x14ac:dyDescent="0.25">
      <c r="A54" s="14"/>
      <c r="B54" s="369"/>
      <c r="C54" s="369"/>
      <c r="D54" s="191"/>
      <c r="E54" s="35" t="str">
        <f>IF(F54&lt;&gt;0,"x","")</f>
        <v/>
      </c>
      <c r="F54" s="192"/>
      <c r="G54" s="108"/>
      <c r="H54" s="151">
        <f>IF(F54="",D54,D54*F54)</f>
        <v>0</v>
      </c>
      <c r="I54" s="36"/>
      <c r="J54" s="216"/>
      <c r="K54" s="216"/>
      <c r="L54" s="216"/>
      <c r="M54" s="216"/>
      <c r="N54" s="216"/>
      <c r="O54" s="216"/>
      <c r="P54" s="216"/>
      <c r="Q54" s="216"/>
      <c r="R54" s="216"/>
    </row>
    <row r="55" spans="1:18" s="97" customFormat="1" ht="13" x14ac:dyDescent="0.25">
      <c r="A55" s="14"/>
      <c r="B55" s="111" t="s">
        <v>10</v>
      </c>
      <c r="C55" s="112"/>
      <c r="D55" s="113"/>
      <c r="E55" s="114"/>
      <c r="F55" s="115"/>
      <c r="G55" s="112"/>
      <c r="H55" s="116"/>
      <c r="I55" s="152">
        <f>SUM(H51:H54)</f>
        <v>0</v>
      </c>
      <c r="J55" s="216"/>
      <c r="K55" s="216"/>
      <c r="L55" s="216"/>
      <c r="M55" s="216"/>
      <c r="N55" s="216"/>
      <c r="O55" s="216"/>
      <c r="P55" s="216"/>
      <c r="Q55" s="216"/>
      <c r="R55" s="216"/>
    </row>
    <row r="56" spans="1:18" s="88" customFormat="1" ht="21" customHeight="1" x14ac:dyDescent="0.3">
      <c r="A56" s="24" t="str">
        <f>IF(I59&lt;&gt;0,"2b)","")</f>
        <v/>
      </c>
      <c r="B56" s="332" t="str">
        <f>IF(B10="Anspruchsberechtigte:","Reinvermögen Berechtigte","Reinvermögen Berechtigter")</f>
        <v>Reinvermögen Berechtigte</v>
      </c>
      <c r="C56" s="332"/>
      <c r="D56" s="332"/>
      <c r="E56" s="297"/>
      <c r="F56" s="297"/>
      <c r="G56" s="297"/>
      <c r="H56" s="193"/>
      <c r="I56" s="26"/>
      <c r="J56" s="212"/>
      <c r="K56" s="214"/>
      <c r="L56" s="212"/>
      <c r="M56" s="212"/>
      <c r="N56" s="212"/>
      <c r="O56" s="212"/>
      <c r="P56" s="212"/>
      <c r="Q56" s="212"/>
      <c r="R56" s="212"/>
    </row>
    <row r="57" spans="1:18" s="97" customFormat="1" ht="13" x14ac:dyDescent="0.25">
      <c r="A57" s="15" t="str">
        <f>IF(I59&lt;&gt;0,"2c)","")</f>
        <v/>
      </c>
      <c r="B57" s="311" t="str">
        <f>IF(B10="Anspruchsberechtigte:","Reinvermögen Ehe- / Konkubinatspartner","Reinvermögen Ehe- / Konkubinatspartnerin")</f>
        <v>Reinvermögen Ehe- / Konkubinatspartner</v>
      </c>
      <c r="C57" s="311"/>
      <c r="D57" s="311"/>
      <c r="E57" s="331"/>
      <c r="F57" s="331"/>
      <c r="G57" s="331"/>
      <c r="H57" s="194"/>
      <c r="I57" s="110"/>
      <c r="J57" s="216"/>
      <c r="K57" s="217"/>
      <c r="L57" s="216"/>
      <c r="M57" s="216"/>
      <c r="N57" s="216"/>
      <c r="O57" s="216"/>
      <c r="P57" s="216"/>
      <c r="Q57" s="216"/>
      <c r="R57" s="216"/>
    </row>
    <row r="58" spans="1:18" s="97" customFormat="1" ht="13" x14ac:dyDescent="0.25">
      <c r="A58" s="15" t="str">
        <f>IF(I59&lt;&gt;0,IF(OR(C3="",C3=2),"2d)","2c)"),"")</f>
        <v/>
      </c>
      <c r="B58" s="292" t="s">
        <v>12</v>
      </c>
      <c r="C58" s="292"/>
      <c r="D58" s="292"/>
      <c r="E58" s="328"/>
      <c r="F58" s="328"/>
      <c r="G58" s="328"/>
      <c r="H58" s="195"/>
      <c r="I58" s="117"/>
      <c r="J58" s="216"/>
      <c r="K58" s="216"/>
      <c r="L58" s="216"/>
      <c r="M58" s="216"/>
      <c r="N58" s="216"/>
      <c r="O58" s="216"/>
      <c r="P58" s="216"/>
      <c r="Q58" s="216"/>
      <c r="R58" s="216"/>
    </row>
    <row r="59" spans="1:18" s="88" customFormat="1" ht="25.5" customHeight="1" thickBot="1" x14ac:dyDescent="0.3">
      <c r="A59" s="50"/>
      <c r="B59" s="63" t="str">
        <f>IF(AND(C3&lt;&gt;"",I59&lt;&gt;0),"Total berechnetes Vermögen","")</f>
        <v/>
      </c>
      <c r="C59" s="65"/>
      <c r="D59" s="65"/>
      <c r="E59" s="329" t="str">
        <f>IF(I59&gt;I55,"Vermögensgrenze überschritten &gt;","")</f>
        <v/>
      </c>
      <c r="F59" s="330"/>
      <c r="G59" s="330"/>
      <c r="H59" s="330"/>
      <c r="I59" s="153">
        <f>SUM(H56:H58)</f>
        <v>0</v>
      </c>
      <c r="J59" s="212"/>
      <c r="K59" s="212"/>
      <c r="L59" s="212"/>
      <c r="M59" s="212"/>
      <c r="N59" s="212"/>
      <c r="O59" s="212"/>
      <c r="P59" s="212"/>
      <c r="Q59" s="212"/>
      <c r="R59" s="212"/>
    </row>
    <row r="60" spans="1:18" s="97" customFormat="1" ht="15.5" x14ac:dyDescent="0.25">
      <c r="A60" s="66" t="s">
        <v>8</v>
      </c>
      <c r="B60" s="14"/>
      <c r="C60" s="325" t="s">
        <v>27</v>
      </c>
      <c r="D60" s="14"/>
      <c r="E60" s="16"/>
      <c r="F60" s="14"/>
      <c r="G60" s="14"/>
      <c r="H60" s="298" t="s">
        <v>49</v>
      </c>
      <c r="I60" s="298" t="s">
        <v>50</v>
      </c>
      <c r="J60" s="216"/>
      <c r="K60" s="212"/>
      <c r="L60" s="212"/>
      <c r="M60" s="212"/>
      <c r="N60" s="212"/>
      <c r="O60" s="212"/>
      <c r="P60" s="212"/>
      <c r="Q60" s="216"/>
      <c r="R60" s="216"/>
    </row>
    <row r="61" spans="1:18" s="97" customFormat="1" ht="6.65" customHeight="1" x14ac:dyDescent="0.25">
      <c r="A61" s="14"/>
      <c r="B61" s="14"/>
      <c r="C61" s="326"/>
      <c r="D61" s="67"/>
      <c r="E61" s="16"/>
      <c r="F61" s="14"/>
      <c r="G61" s="70"/>
      <c r="H61" s="299"/>
      <c r="I61" s="299"/>
      <c r="J61" s="216"/>
      <c r="K61" s="212"/>
      <c r="L61" s="212"/>
      <c r="M61" s="212"/>
      <c r="N61" s="212"/>
      <c r="O61" s="212"/>
      <c r="P61" s="212"/>
      <c r="Q61" s="216"/>
      <c r="R61" s="216"/>
    </row>
    <row r="62" spans="1:18" s="97" customFormat="1" ht="13" x14ac:dyDescent="0.25">
      <c r="A62" s="15" t="s">
        <v>20</v>
      </c>
      <c r="B62" s="23" t="s">
        <v>37</v>
      </c>
      <c r="C62" s="327"/>
      <c r="D62" s="68"/>
      <c r="E62" s="72"/>
      <c r="F62" s="71"/>
      <c r="G62" s="71"/>
      <c r="H62" s="300"/>
      <c r="I62" s="300"/>
      <c r="J62" s="216"/>
      <c r="K62" s="212"/>
      <c r="L62" s="212"/>
      <c r="M62" s="212"/>
      <c r="N62" s="212"/>
      <c r="O62" s="212"/>
      <c r="P62" s="212"/>
      <c r="Q62" s="216"/>
      <c r="R62" s="216"/>
    </row>
    <row r="63" spans="1:18" s="97" customFormat="1" ht="16.899999999999999" customHeight="1" x14ac:dyDescent="0.25">
      <c r="A63" s="15"/>
      <c r="B63" s="309" t="str">
        <f>IF(C3&lt;4,D12&amp;" "&amp;G12,D10&amp;" "&amp;G10)</f>
        <v xml:space="preserve"> </v>
      </c>
      <c r="C63" s="322"/>
      <c r="D63" s="78">
        <f>IF(F63&gt;0,C63,0)</f>
        <v>0</v>
      </c>
      <c r="E63" s="79" t="str">
        <f>IF(F63&lt;&gt;0,"x","")</f>
        <v/>
      </c>
      <c r="F63" s="196"/>
      <c r="G63" s="314" t="str">
        <f>IF(AND(C63&gt;0,B63&lt;&gt;0),IF(AND(C63&gt;12*Vorgaben!A$35,F63=D64),"nicht indexiert.
maximale Waisenrente!",IF(F63=D64,"nicht indexiert",(IF(IF(D64&lt;&gt;0,(D63*F63)/D64,C63)/12&gt;Vorgaben!$A$35,"maximale Waisenrente!","indexiert gemäss Urteil")))),"")</f>
        <v/>
      </c>
      <c r="H63" s="324">
        <f>IF(D64&lt;&gt;0,IF((D63*F63)/D64&gt;12*Vorgaben!$A$35,12*Vorgaben!$A$35,((D63*F63)/D64)),IF(C63&gt;12*Vorgaben!$A$35,12*Vorgaben!$A$35,C63))</f>
        <v>0</v>
      </c>
      <c r="I63" s="324">
        <f>ROUND(H63/12,1)</f>
        <v>0</v>
      </c>
      <c r="J63" s="216"/>
      <c r="K63" s="212"/>
      <c r="L63" s="212"/>
      <c r="M63" s="212"/>
      <c r="N63" s="212"/>
      <c r="O63" s="212"/>
      <c r="P63" s="212"/>
      <c r="Q63" s="216"/>
      <c r="R63" s="216"/>
    </row>
    <row r="64" spans="1:18" s="97" customFormat="1" ht="16.899999999999999" customHeight="1" x14ac:dyDescent="0.25">
      <c r="A64" s="15"/>
      <c r="B64" s="309"/>
      <c r="C64" s="323"/>
      <c r="D64" s="301"/>
      <c r="E64" s="301"/>
      <c r="F64" s="301"/>
      <c r="G64" s="315"/>
      <c r="H64" s="289"/>
      <c r="I64" s="289"/>
      <c r="J64" s="216"/>
      <c r="K64" s="212"/>
      <c r="L64" s="212"/>
      <c r="M64" s="212"/>
      <c r="N64" s="212"/>
      <c r="O64" s="212"/>
      <c r="P64" s="212"/>
      <c r="Q64" s="218">
        <f>H63/12</f>
        <v>0</v>
      </c>
      <c r="R64" s="216"/>
    </row>
    <row r="65" spans="1:18" s="97" customFormat="1" ht="4" customHeight="1" x14ac:dyDescent="0.25">
      <c r="A65" s="15"/>
      <c r="B65" s="73"/>
      <c r="C65" s="80"/>
      <c r="D65" s="81"/>
      <c r="E65" s="67"/>
      <c r="F65" s="81"/>
      <c r="G65" s="105"/>
      <c r="H65" s="76"/>
      <c r="I65" s="76"/>
      <c r="J65" s="216"/>
      <c r="K65" s="212"/>
      <c r="L65" s="212"/>
      <c r="M65" s="212"/>
      <c r="N65" s="212"/>
      <c r="O65" s="212"/>
      <c r="P65" s="212"/>
      <c r="Q65" s="216"/>
      <c r="R65" s="216"/>
    </row>
    <row r="66" spans="1:18" s="97" customFormat="1" ht="16.899999999999999" customHeight="1" x14ac:dyDescent="0.25">
      <c r="A66" s="15"/>
      <c r="B66" s="309" t="str">
        <f>IF(C3&lt;4,D13&amp;" "&amp;G13,"")</f>
        <v xml:space="preserve"> </v>
      </c>
      <c r="C66" s="310">
        <f>IF(AND(C3&gt;0,C3&lt;4),IF(D13&lt;&gt;0,C63,0),0)</f>
        <v>0</v>
      </c>
      <c r="D66" s="82">
        <f>IF(F66&gt;0,C66,0)</f>
        <v>0</v>
      </c>
      <c r="E66" s="79" t="str">
        <f>IF(F66&lt;&gt;0,"x","")</f>
        <v/>
      </c>
      <c r="F66" s="196">
        <f>IF(C66&lt;&gt;0,F63,0)</f>
        <v>0</v>
      </c>
      <c r="G66" s="314" t="str">
        <f>IF(AND(C66&gt;0,B66&lt;&gt;0),IF(AND(C66&gt;12*Vorgaben!A$35,F66=D67),"nicht indexiert.
maximale Waisenrente!",IF(F66=D67,"nicht indexiert",(IF(IF(D67&lt;&gt;0,(D66*F66)/D67,C66)/12&gt;Vorgaben!$A$35,"maximale Waisenrente!","indexiert gemäss Urteil")))),"")</f>
        <v/>
      </c>
      <c r="H66" s="289">
        <f>IF(D67&lt;&gt;0,IF((D66*F66)/D67&gt;12*Vorgaben!$A$35,12*Vorgaben!$A$35,((D66*F66)/D67)),IF(C66&gt;12*Vorgaben!$A$35,12*Vorgaben!$A$35,C66))</f>
        <v>0</v>
      </c>
      <c r="I66" s="289">
        <f>ROUND(H66/12,1)</f>
        <v>0</v>
      </c>
      <c r="J66" s="216"/>
      <c r="K66" s="212"/>
      <c r="L66" s="212"/>
      <c r="M66" s="212"/>
      <c r="N66" s="212"/>
      <c r="O66" s="212"/>
      <c r="P66" s="212"/>
      <c r="Q66" s="216"/>
      <c r="R66" s="216"/>
    </row>
    <row r="67" spans="1:18" s="97" customFormat="1" ht="16.899999999999999" customHeight="1" x14ac:dyDescent="0.25">
      <c r="A67" s="15"/>
      <c r="B67" s="309"/>
      <c r="C67" s="310"/>
      <c r="D67" s="301">
        <f>IF(C66&lt;&gt;0,D64,0)</f>
        <v>0</v>
      </c>
      <c r="E67" s="301"/>
      <c r="F67" s="301"/>
      <c r="G67" s="315"/>
      <c r="H67" s="289"/>
      <c r="I67" s="289"/>
      <c r="J67" s="216"/>
      <c r="K67" s="212"/>
      <c r="L67" s="212"/>
      <c r="M67" s="212"/>
      <c r="N67" s="212"/>
      <c r="O67" s="212"/>
      <c r="P67" s="212"/>
      <c r="Q67" s="216"/>
      <c r="R67" s="216"/>
    </row>
    <row r="68" spans="1:18" s="97" customFormat="1" ht="4" customHeight="1" x14ac:dyDescent="0.25">
      <c r="A68" s="15"/>
      <c r="B68" s="73"/>
      <c r="C68" s="80"/>
      <c r="D68" s="83"/>
      <c r="E68" s="83"/>
      <c r="F68" s="83"/>
      <c r="G68" s="106"/>
      <c r="H68" s="76"/>
      <c r="I68" s="76"/>
      <c r="J68" s="216"/>
      <c r="K68" s="212"/>
      <c r="L68" s="212"/>
      <c r="M68" s="212"/>
      <c r="N68" s="212"/>
      <c r="O68" s="212"/>
      <c r="P68" s="212"/>
      <c r="Q68" s="216"/>
      <c r="R68" s="216"/>
    </row>
    <row r="69" spans="1:18" s="97" customFormat="1" ht="16.899999999999999" customHeight="1" x14ac:dyDescent="0.25">
      <c r="A69" s="15"/>
      <c r="B69" s="309" t="str">
        <f>IF(C3&lt;4,D14&amp;" "&amp;G14,"")</f>
        <v xml:space="preserve"> </v>
      </c>
      <c r="C69" s="310">
        <f>IF(AND(C3&gt;0,C3&lt;4),IF(D14&lt;&gt;0,C63,0),0)</f>
        <v>0</v>
      </c>
      <c r="D69" s="82">
        <f>IF(F69&gt;0,C69,0)</f>
        <v>0</v>
      </c>
      <c r="E69" s="79" t="str">
        <f>IF(F69&lt;&gt;0,"x","")</f>
        <v/>
      </c>
      <c r="F69" s="196">
        <f>IF(C69&lt;&gt;0,F63,0)</f>
        <v>0</v>
      </c>
      <c r="G69" s="314" t="str">
        <f>IF(AND(C69&gt;0,B69&lt;&gt;0),IF(AND(C69&gt;12*Vorgaben!A$35,F69=D70),"nicht indexiert.
maximale Waisenrente!",IF(F69=D70,"nicht indexiert",(IF(IF(D70&lt;&gt;0,(D69*F69)/D70,C69)/12&gt;Vorgaben!$A$35,"maximale Waisenrente!","indexiert gemäss Urteil")))),"")</f>
        <v/>
      </c>
      <c r="H69" s="289">
        <f>IF(D70&lt;&gt;0,IF((D69*F69)/D70&gt;12*Vorgaben!$A$35,12*Vorgaben!$A$35,((D69*F69)/D70)),IF(C69&gt;12*Vorgaben!$A$35,12*Vorgaben!$A$35,C69))</f>
        <v>0</v>
      </c>
      <c r="I69" s="289">
        <f>ROUND(H69/12,1)</f>
        <v>0</v>
      </c>
      <c r="J69" s="216"/>
      <c r="K69" s="212"/>
      <c r="L69" s="212"/>
      <c r="M69" s="212"/>
      <c r="N69" s="212"/>
      <c r="O69" s="212"/>
      <c r="P69" s="212"/>
      <c r="Q69" s="216"/>
      <c r="R69" s="216"/>
    </row>
    <row r="70" spans="1:18" s="97" customFormat="1" ht="16.899999999999999" customHeight="1" x14ac:dyDescent="0.25">
      <c r="A70" s="15"/>
      <c r="B70" s="309"/>
      <c r="C70" s="310"/>
      <c r="D70" s="301">
        <f>IF(C69&lt;&gt;0,D64,0)</f>
        <v>0</v>
      </c>
      <c r="E70" s="302"/>
      <c r="F70" s="302"/>
      <c r="G70" s="315"/>
      <c r="H70" s="289"/>
      <c r="I70" s="289"/>
      <c r="J70" s="216"/>
      <c r="K70" s="212"/>
      <c r="L70" s="212"/>
      <c r="M70" s="212"/>
      <c r="N70" s="212"/>
      <c r="O70" s="212"/>
      <c r="P70" s="212"/>
      <c r="Q70" s="216"/>
      <c r="R70" s="216"/>
    </row>
    <row r="71" spans="1:18" s="97" customFormat="1" ht="4" customHeight="1" x14ac:dyDescent="0.25">
      <c r="A71" s="15"/>
      <c r="B71" s="73"/>
      <c r="C71" s="16"/>
      <c r="D71" s="83"/>
      <c r="E71" s="84"/>
      <c r="F71" s="84"/>
      <c r="G71" s="104"/>
      <c r="H71" s="76"/>
      <c r="I71" s="76"/>
      <c r="J71" s="216"/>
      <c r="K71" s="212"/>
      <c r="L71" s="212"/>
      <c r="M71" s="212"/>
      <c r="N71" s="212"/>
      <c r="O71" s="212"/>
      <c r="P71" s="212"/>
      <c r="Q71" s="216"/>
      <c r="R71" s="216"/>
    </row>
    <row r="72" spans="1:18" s="97" customFormat="1" ht="16.899999999999999" customHeight="1" x14ac:dyDescent="0.25">
      <c r="A72" s="15"/>
      <c r="B72" s="308" t="str">
        <f>IF(C3&lt;4,D15&amp;" "&amp;G15,"")</f>
        <v xml:space="preserve"> </v>
      </c>
      <c r="C72" s="295">
        <f>IF(AND(C3&gt;0,C3&lt;4),IF(D15&lt;&gt;0,C63,0),0)</f>
        <v>0</v>
      </c>
      <c r="D72" s="82">
        <f>IF(F72&gt;0,C72,0)</f>
        <v>0</v>
      </c>
      <c r="E72" s="79" t="str">
        <f>IF(F72&lt;&gt;0,"x","")</f>
        <v/>
      </c>
      <c r="F72" s="196">
        <f>IF(C72&lt;&gt;0,F63,0)</f>
        <v>0</v>
      </c>
      <c r="G72" s="290" t="str">
        <f>IF(AND(C72&gt;0,B72&lt;&gt;0),IF(AND(C72&gt;12*Vorgaben!A$35,F72=D73),"nicht indexiert.
maximale Waisenrente!",IF(F72=D73,"nicht indexiert",(IF(IF(D73&lt;&gt;0,(D72*F72)/D73,C72)/12&gt;Vorgaben!$A$35,"maximale Waisenrente!","indexiert gemäss Urteil")))),"")</f>
        <v/>
      </c>
      <c r="H72" s="289">
        <f>IF(D73&lt;&gt;0,IF((D72*F72)/D73&gt;12*Vorgaben!$A$35,12*Vorgaben!$A$35,((D72*F72)/D73)),IF(C72&gt;12*Vorgaben!$A$35,12*Vorgaben!$A$35,C72))</f>
        <v>0</v>
      </c>
      <c r="I72" s="289">
        <f>ROUND(H72/12,1)</f>
        <v>0</v>
      </c>
      <c r="J72" s="216"/>
      <c r="K72" s="212"/>
      <c r="L72" s="212"/>
      <c r="M72" s="212"/>
      <c r="N72" s="212"/>
      <c r="O72" s="212"/>
      <c r="P72" s="212"/>
      <c r="Q72" s="216"/>
      <c r="R72" s="219"/>
    </row>
    <row r="73" spans="1:18" s="97" customFormat="1" ht="16.899999999999999" customHeight="1" x14ac:dyDescent="0.25">
      <c r="A73" s="15"/>
      <c r="B73" s="308"/>
      <c r="C73" s="295"/>
      <c r="D73" s="301">
        <f>IF(C72&lt;&gt;0,D64,0)</f>
        <v>0</v>
      </c>
      <c r="E73" s="302"/>
      <c r="F73" s="302"/>
      <c r="G73" s="291"/>
      <c r="H73" s="289"/>
      <c r="I73" s="289"/>
      <c r="J73" s="216"/>
      <c r="K73" s="212"/>
      <c r="L73" s="212"/>
      <c r="M73" s="212"/>
      <c r="N73" s="212"/>
      <c r="O73" s="212"/>
      <c r="P73" s="212"/>
      <c r="Q73" s="216"/>
      <c r="R73" s="216"/>
    </row>
    <row r="74" spans="1:18" s="97" customFormat="1" ht="7.5" customHeight="1" x14ac:dyDescent="0.25">
      <c r="A74" s="15"/>
      <c r="B74" s="73"/>
      <c r="C74" s="16"/>
      <c r="D74" s="85"/>
      <c r="E74" s="86"/>
      <c r="F74" s="86"/>
      <c r="G74" s="75"/>
      <c r="H74" s="365" t="s">
        <v>47</v>
      </c>
      <c r="I74" s="365" t="s">
        <v>48</v>
      </c>
      <c r="J74" s="216"/>
      <c r="K74" s="212"/>
      <c r="L74" s="212"/>
      <c r="M74" s="212"/>
      <c r="N74" s="212"/>
      <c r="O74" s="212"/>
      <c r="P74" s="212"/>
      <c r="Q74" s="216"/>
      <c r="R74" s="216"/>
    </row>
    <row r="75" spans="1:18" s="98" customFormat="1" ht="13" x14ac:dyDescent="0.3">
      <c r="A75" s="24" t="s">
        <v>21</v>
      </c>
      <c r="B75" s="74" t="s">
        <v>53</v>
      </c>
      <c r="C75" s="77"/>
      <c r="D75" s="77"/>
      <c r="E75" s="87"/>
      <c r="F75" s="77"/>
      <c r="G75" s="77"/>
      <c r="H75" s="300"/>
      <c r="I75" s="300"/>
      <c r="J75" s="213"/>
      <c r="K75" s="212"/>
      <c r="L75" s="212"/>
      <c r="M75" s="212"/>
      <c r="N75" s="212"/>
      <c r="O75" s="212"/>
      <c r="P75" s="212"/>
      <c r="Q75" s="213"/>
      <c r="R75" s="213"/>
    </row>
    <row r="76" spans="1:18" s="97" customFormat="1" ht="15" x14ac:dyDescent="0.25">
      <c r="A76" s="124" t="str">
        <f>IF(AND(I76&lt;=I77,A80="",A81=""),"è","")</f>
        <v>è</v>
      </c>
      <c r="B76" s="125" t="str">
        <f>"der Bevorschussung gemäss Rechtstitel"</f>
        <v>der Bevorschussung gemäss Rechtstitel</v>
      </c>
      <c r="C76" s="125" t="str">
        <f>IF(ISERROR(MATCH("*Waisenrente*",G63,0)),"",IF(AND(MATCH("*Waisenrente*",G63,0),A76&gt;""),"(reduziert auf Waisenrente, gemäss § 12 AmbVO)",""))</f>
        <v/>
      </c>
      <c r="D76" s="14"/>
      <c r="E76" s="16"/>
      <c r="F76" s="14"/>
      <c r="G76" s="14"/>
      <c r="H76" s="160">
        <f>SUM(H63:H72)</f>
        <v>0</v>
      </c>
      <c r="I76" s="162">
        <f>SUM(I63:I73)</f>
        <v>0</v>
      </c>
      <c r="J76" s="216"/>
      <c r="K76" s="217"/>
      <c r="L76" s="216"/>
      <c r="M76" s="216"/>
      <c r="N76" s="216"/>
      <c r="O76" s="216"/>
      <c r="P76" s="216"/>
      <c r="Q76" s="216"/>
      <c r="R76" s="216"/>
    </row>
    <row r="77" spans="1:18" s="97" customFormat="1" ht="15" x14ac:dyDescent="0.25">
      <c r="A77" s="124" t="str">
        <f>IF(OR(I76&gt;I77,A80&lt;&gt;"",A81&lt;&gt;""),"è","")</f>
        <v/>
      </c>
      <c r="B77" s="125" t="s">
        <v>52</v>
      </c>
      <c r="C77" s="14"/>
      <c r="D77" s="14"/>
      <c r="E77" s="16"/>
      <c r="F77" s="14"/>
      <c r="G77" s="14"/>
      <c r="H77" s="161" t="str">
        <f>IF(H76&gt;0,I49,"")</f>
        <v/>
      </c>
      <c r="I77" s="163" t="str">
        <f>IF(H77="0.00","0.00",IF(H76&gt;0,ROUND(H77/12,1),""))</f>
        <v/>
      </c>
      <c r="J77" s="216"/>
      <c r="K77" s="217"/>
      <c r="L77" s="216"/>
      <c r="M77" s="216"/>
      <c r="N77" s="216"/>
      <c r="O77" s="216"/>
      <c r="P77" s="216"/>
      <c r="Q77" s="216"/>
      <c r="R77" s="216"/>
    </row>
    <row r="78" spans="1:18" s="97" customFormat="1" ht="6" customHeight="1" thickBot="1" x14ac:dyDescent="0.3">
      <c r="A78" s="15"/>
      <c r="B78" s="14"/>
      <c r="C78" s="14"/>
      <c r="D78" s="14"/>
      <c r="E78" s="16"/>
      <c r="F78" s="14"/>
      <c r="G78" s="14"/>
      <c r="H78" s="162"/>
      <c r="I78" s="69"/>
      <c r="J78" s="216"/>
      <c r="K78" s="217"/>
      <c r="L78" s="216"/>
      <c r="M78" s="216"/>
      <c r="N78" s="216"/>
      <c r="O78" s="216"/>
      <c r="P78" s="216"/>
      <c r="Q78" s="216"/>
      <c r="R78" s="216"/>
    </row>
    <row r="79" spans="1:18" s="97" customFormat="1" ht="16" thickBot="1" x14ac:dyDescent="0.3">
      <c r="A79" s="278" t="str">
        <f>"Bevorschussung pro Monat"&amp;IF(AND(F63&lt;&gt;0,D64&lt;&gt;0,H79=I76),"  (inkl. Teuerung)","")</f>
        <v>Bevorschussung pro Monat</v>
      </c>
      <c r="B79" s="279"/>
      <c r="C79" s="279"/>
      <c r="D79" s="279"/>
      <c r="E79" s="122"/>
      <c r="F79" s="123" t="s">
        <v>46</v>
      </c>
      <c r="G79" s="122"/>
      <c r="H79" s="312" t="str">
        <f>IF(I49="0.00","0.00",IF(I59&gt;I55,"0.00",IF(OR(I55&gt;0)*(I49&gt;0)*F23&gt;0,ROUND((MIN(I76:I77)),1),0)))</f>
        <v>0.00</v>
      </c>
      <c r="I79" s="313"/>
      <c r="J79" s="216"/>
      <c r="K79" s="214"/>
      <c r="L79" s="212"/>
      <c r="M79" s="212"/>
      <c r="N79" s="212"/>
      <c r="O79" s="212"/>
      <c r="P79" s="212"/>
      <c r="Q79" s="216"/>
      <c r="R79" s="216"/>
    </row>
    <row r="80" spans="1:18" s="88" customFormat="1" ht="15.5" x14ac:dyDescent="0.35">
      <c r="A80" s="285" t="str">
        <f>IF(I48&gt;I27,"Es kann keine Bevorschussung gewährt werden, die Einkommensgrenze ist um Fr. "&amp;TEXT(ROUNDDOWN(I27-I48,0)*-1,"#'##.00;0.00")&amp;" überschritten","")</f>
        <v/>
      </c>
      <c r="B80" s="286"/>
      <c r="C80" s="286"/>
      <c r="D80" s="286"/>
      <c r="E80" s="286"/>
      <c r="F80" s="286"/>
      <c r="G80" s="286"/>
      <c r="H80" s="286"/>
      <c r="I80" s="286"/>
      <c r="J80" s="212"/>
      <c r="K80" s="212"/>
      <c r="L80" s="212"/>
      <c r="M80" s="212"/>
      <c r="N80" s="212"/>
      <c r="O80" s="212"/>
      <c r="P80" s="212"/>
      <c r="Q80" s="212"/>
      <c r="R80" s="212"/>
    </row>
    <row r="81" spans="1:18" s="88" customFormat="1" ht="16" thickBot="1" x14ac:dyDescent="0.4">
      <c r="A81" s="280" t="str">
        <f>IF(I59&gt;I55,"Es kann keine Bevorschussung gewährt werden, die Vermögenssgrenze ist um Fr. "&amp;TEXT(ROUNDDOWN(I59-I55,0),"#'##.00;0.00")&amp;" überschritten","")</f>
        <v/>
      </c>
      <c r="B81" s="281"/>
      <c r="C81" s="281"/>
      <c r="D81" s="281"/>
      <c r="E81" s="281"/>
      <c r="F81" s="281"/>
      <c r="G81" s="281"/>
      <c r="H81" s="281"/>
      <c r="I81" s="281"/>
      <c r="J81" s="212"/>
      <c r="K81" s="212"/>
      <c r="L81" s="212"/>
      <c r="M81" s="212"/>
      <c r="N81" s="212"/>
      <c r="O81" s="212"/>
      <c r="P81" s="212"/>
      <c r="Q81" s="212"/>
      <c r="R81" s="212"/>
    </row>
    <row r="82" spans="1:18" s="88" customFormat="1" x14ac:dyDescent="0.25">
      <c r="A82" s="200"/>
      <c r="B82" s="200"/>
      <c r="C82" s="200"/>
      <c r="D82" s="200"/>
      <c r="E82" s="209"/>
      <c r="F82" s="210"/>
      <c r="G82" s="200"/>
      <c r="H82" s="211"/>
      <c r="I82" s="211"/>
      <c r="J82" s="212"/>
      <c r="K82" s="212"/>
      <c r="L82" s="212"/>
      <c r="M82" s="212"/>
      <c r="N82" s="212"/>
      <c r="O82" s="212"/>
      <c r="P82" s="212"/>
      <c r="Q82" s="212"/>
      <c r="R82" s="212"/>
    </row>
    <row r="83" spans="1:18" ht="64.150000000000006" customHeight="1" x14ac:dyDescent="0.25">
      <c r="A83" s="303" t="s">
        <v>70</v>
      </c>
      <c r="B83" s="304"/>
      <c r="C83" s="305"/>
      <c r="D83" s="305"/>
      <c r="E83" s="305"/>
      <c r="F83" s="305"/>
      <c r="G83" s="305"/>
      <c r="H83" s="305"/>
      <c r="I83" s="305"/>
      <c r="J83" s="200"/>
      <c r="K83" s="212"/>
      <c r="L83" s="212"/>
      <c r="M83" s="212"/>
      <c r="N83" s="212"/>
      <c r="O83" s="212"/>
      <c r="P83" s="212"/>
      <c r="Q83" s="200"/>
      <c r="R83" s="200"/>
    </row>
    <row r="84" spans="1:18" x14ac:dyDescent="0.25">
      <c r="A84" s="200"/>
      <c r="B84" s="200"/>
      <c r="C84" s="200"/>
      <c r="D84" s="200"/>
      <c r="E84" s="209"/>
      <c r="F84" s="210"/>
      <c r="G84" s="200"/>
      <c r="H84" s="211"/>
      <c r="I84" s="211"/>
      <c r="J84" s="200"/>
      <c r="K84" s="212"/>
      <c r="L84" s="212"/>
      <c r="M84" s="212"/>
      <c r="N84" s="212"/>
      <c r="O84" s="212"/>
      <c r="P84" s="212"/>
      <c r="Q84" s="200"/>
      <c r="R84" s="200"/>
    </row>
    <row r="85" spans="1:18" x14ac:dyDescent="0.25">
      <c r="A85" s="200"/>
      <c r="B85" s="200"/>
      <c r="C85" s="200"/>
      <c r="D85" s="200"/>
      <c r="E85" s="209"/>
      <c r="F85" s="210"/>
      <c r="G85" s="200"/>
      <c r="H85" s="211"/>
      <c r="I85" s="211"/>
      <c r="J85" s="200"/>
      <c r="K85" s="212"/>
      <c r="L85" s="212"/>
      <c r="M85" s="212"/>
      <c r="N85" s="212"/>
      <c r="O85" s="212"/>
      <c r="P85" s="212"/>
      <c r="Q85" s="200"/>
      <c r="R85" s="200"/>
    </row>
    <row r="86" spans="1:18" x14ac:dyDescent="0.25">
      <c r="A86" s="200"/>
      <c r="B86" s="200"/>
      <c r="C86" s="200"/>
      <c r="D86" s="200"/>
      <c r="E86" s="209"/>
      <c r="F86" s="210"/>
      <c r="G86" s="200"/>
      <c r="H86" s="211"/>
      <c r="I86" s="211"/>
      <c r="J86" s="200"/>
      <c r="K86" s="212"/>
      <c r="L86" s="212"/>
      <c r="M86" s="212"/>
      <c r="N86" s="212"/>
      <c r="O86" s="212"/>
      <c r="P86" s="212"/>
      <c r="Q86" s="200"/>
      <c r="R86" s="200"/>
    </row>
    <row r="87" spans="1:18" x14ac:dyDescent="0.25">
      <c r="A87" s="200"/>
      <c r="B87" s="200"/>
      <c r="C87" s="200"/>
      <c r="D87" s="200"/>
      <c r="E87" s="209"/>
      <c r="F87" s="210"/>
      <c r="G87" s="200"/>
      <c r="H87" s="211"/>
      <c r="I87" s="211"/>
      <c r="J87" s="200"/>
      <c r="K87" s="212"/>
      <c r="L87" s="212"/>
      <c r="M87" s="212"/>
      <c r="N87" s="212"/>
      <c r="O87" s="212"/>
      <c r="P87" s="212"/>
      <c r="Q87" s="200"/>
      <c r="R87" s="200"/>
    </row>
    <row r="88" spans="1:18" x14ac:dyDescent="0.25">
      <c r="A88" s="200"/>
      <c r="B88" s="200"/>
      <c r="C88" s="200"/>
      <c r="D88" s="200"/>
      <c r="E88" s="209"/>
      <c r="F88" s="210"/>
      <c r="G88" s="200"/>
      <c r="H88" s="211"/>
      <c r="I88" s="211"/>
      <c r="J88" s="200"/>
      <c r="K88" s="212"/>
      <c r="L88" s="212"/>
      <c r="M88" s="212"/>
      <c r="N88" s="212"/>
      <c r="O88" s="212"/>
      <c r="P88" s="212"/>
      <c r="Q88" s="200"/>
      <c r="R88" s="200"/>
    </row>
    <row r="89" spans="1:18" x14ac:dyDescent="0.25">
      <c r="A89" s="200"/>
      <c r="B89" s="200"/>
      <c r="C89" s="200"/>
      <c r="D89" s="200"/>
      <c r="E89" s="209"/>
      <c r="F89" s="210"/>
      <c r="G89" s="200"/>
      <c r="H89" s="211"/>
      <c r="I89" s="211"/>
      <c r="J89" s="200"/>
      <c r="K89" s="212"/>
      <c r="L89" s="212"/>
      <c r="M89" s="212"/>
      <c r="N89" s="212"/>
      <c r="O89" s="212"/>
      <c r="P89" s="212"/>
      <c r="Q89" s="200"/>
      <c r="R89" s="200"/>
    </row>
    <row r="90" spans="1:18" x14ac:dyDescent="0.25">
      <c r="A90" s="200"/>
      <c r="B90" s="200"/>
      <c r="C90" s="200"/>
      <c r="D90" s="200"/>
      <c r="E90" s="209"/>
      <c r="F90" s="210"/>
      <c r="G90" s="200"/>
      <c r="H90" s="211"/>
      <c r="I90" s="211"/>
      <c r="J90" s="200"/>
      <c r="K90" s="212"/>
      <c r="L90" s="212"/>
      <c r="M90" s="212"/>
      <c r="N90" s="212"/>
      <c r="O90" s="212"/>
      <c r="P90" s="212"/>
      <c r="Q90" s="200"/>
      <c r="R90" s="200"/>
    </row>
    <row r="91" spans="1:18" x14ac:dyDescent="0.25">
      <c r="A91" s="200"/>
      <c r="B91" s="200"/>
      <c r="C91" s="200"/>
      <c r="D91" s="200"/>
      <c r="E91" s="209"/>
      <c r="F91" s="210"/>
      <c r="G91" s="200"/>
      <c r="H91" s="211"/>
      <c r="I91" s="211"/>
      <c r="J91" s="200"/>
      <c r="K91" s="212"/>
      <c r="L91" s="212"/>
      <c r="M91" s="212"/>
      <c r="N91" s="212"/>
      <c r="O91" s="212"/>
      <c r="P91" s="212"/>
      <c r="Q91" s="200"/>
      <c r="R91" s="200"/>
    </row>
    <row r="92" spans="1:18" x14ac:dyDescent="0.25">
      <c r="A92" s="200"/>
      <c r="B92" s="200"/>
      <c r="C92" s="200"/>
      <c r="D92" s="200"/>
      <c r="E92" s="209"/>
      <c r="F92" s="210"/>
      <c r="G92" s="200"/>
      <c r="H92" s="211"/>
      <c r="I92" s="211"/>
      <c r="J92" s="200"/>
      <c r="K92" s="212"/>
      <c r="L92" s="212"/>
      <c r="M92" s="212"/>
      <c r="N92" s="212"/>
      <c r="O92" s="212"/>
      <c r="P92" s="212"/>
      <c r="Q92" s="200"/>
      <c r="R92" s="200"/>
    </row>
    <row r="93" spans="1:18" x14ac:dyDescent="0.25">
      <c r="A93" s="200"/>
      <c r="B93" s="200"/>
      <c r="C93" s="200"/>
      <c r="D93" s="200"/>
      <c r="E93" s="209"/>
      <c r="F93" s="210"/>
      <c r="G93" s="200"/>
      <c r="H93" s="211"/>
      <c r="I93" s="211"/>
      <c r="J93" s="200"/>
      <c r="K93" s="212"/>
      <c r="L93" s="212"/>
      <c r="M93" s="212"/>
      <c r="N93" s="212"/>
      <c r="O93" s="212"/>
      <c r="P93" s="212"/>
      <c r="Q93" s="200"/>
      <c r="R93" s="200"/>
    </row>
    <row r="94" spans="1:18" x14ac:dyDescent="0.25">
      <c r="A94" s="200"/>
      <c r="B94" s="200"/>
      <c r="C94" s="200"/>
      <c r="D94" s="200"/>
      <c r="E94" s="209"/>
      <c r="F94" s="210"/>
      <c r="G94" s="200"/>
      <c r="H94" s="211"/>
      <c r="I94" s="211"/>
      <c r="J94" s="200"/>
      <c r="K94" s="212"/>
      <c r="L94" s="212"/>
      <c r="M94" s="212"/>
      <c r="N94" s="212"/>
      <c r="O94" s="212"/>
      <c r="P94" s="212"/>
      <c r="Q94" s="200"/>
      <c r="R94" s="200"/>
    </row>
    <row r="95" spans="1:18" x14ac:dyDescent="0.25">
      <c r="A95" s="1"/>
      <c r="B95" s="1"/>
      <c r="C95" s="1"/>
      <c r="D95" s="1"/>
      <c r="E95" s="3"/>
      <c r="F95" s="4"/>
      <c r="G95" s="1"/>
      <c r="H95" s="5"/>
      <c r="I95" s="5"/>
      <c r="J95" s="1"/>
      <c r="K95" s="88"/>
      <c r="L95" s="88"/>
      <c r="M95" s="88"/>
      <c r="N95" s="88"/>
      <c r="O95" s="88"/>
      <c r="P95" s="88"/>
    </row>
    <row r="96" spans="1:18" x14ac:dyDescent="0.25">
      <c r="A96" s="1"/>
      <c r="B96" s="1"/>
      <c r="C96" s="1"/>
      <c r="D96" s="1"/>
      <c r="E96" s="3"/>
      <c r="F96" s="4"/>
      <c r="G96" s="1"/>
      <c r="H96" s="5"/>
      <c r="I96" s="5"/>
      <c r="J96" s="1"/>
      <c r="K96" s="88"/>
      <c r="L96" s="88"/>
      <c r="M96" s="88"/>
      <c r="N96" s="88"/>
      <c r="O96" s="88"/>
      <c r="P96" s="88"/>
    </row>
    <row r="97" spans="5:16" s="1" customFormat="1" x14ac:dyDescent="0.25">
      <c r="E97" s="3"/>
      <c r="F97" s="4"/>
      <c r="H97" s="5"/>
      <c r="I97" s="5"/>
      <c r="K97" s="88"/>
      <c r="L97" s="88"/>
      <c r="M97" s="88"/>
      <c r="N97" s="88"/>
      <c r="O97" s="88"/>
      <c r="P97" s="88"/>
    </row>
    <row r="98" spans="5:16" s="1" customFormat="1" x14ac:dyDescent="0.25">
      <c r="E98" s="3"/>
      <c r="F98" s="4"/>
      <c r="H98" s="5"/>
      <c r="I98" s="5"/>
      <c r="K98" s="197"/>
      <c r="L98" s="88"/>
      <c r="M98" s="88"/>
      <c r="N98" s="88"/>
      <c r="O98" s="88"/>
      <c r="P98" s="88"/>
    </row>
    <row r="99" spans="5:16" s="1" customFormat="1" x14ac:dyDescent="0.25">
      <c r="E99" s="3"/>
      <c r="F99" s="4"/>
      <c r="H99" s="5"/>
      <c r="I99" s="5"/>
      <c r="K99" s="197"/>
      <c r="L99" s="88"/>
      <c r="M99" s="88"/>
      <c r="N99" s="88"/>
      <c r="O99" s="88"/>
      <c r="P99" s="88"/>
    </row>
    <row r="100" spans="5:16" s="1" customFormat="1" x14ac:dyDescent="0.25">
      <c r="E100" s="3"/>
      <c r="F100" s="4"/>
      <c r="H100" s="5"/>
      <c r="I100" s="5"/>
      <c r="K100" s="197"/>
      <c r="L100" s="88"/>
      <c r="M100" s="88"/>
      <c r="N100" s="88"/>
      <c r="O100" s="88"/>
      <c r="P100" s="88"/>
    </row>
    <row r="101" spans="5:16" s="1" customFormat="1" x14ac:dyDescent="0.25">
      <c r="E101" s="3"/>
      <c r="F101" s="4"/>
      <c r="H101" s="5"/>
      <c r="I101" s="5"/>
      <c r="K101" s="197"/>
      <c r="L101" s="88"/>
      <c r="M101" s="88"/>
      <c r="N101" s="88"/>
      <c r="O101" s="88"/>
      <c r="P101" s="88"/>
    </row>
    <row r="102" spans="5:16" s="1" customFormat="1" x14ac:dyDescent="0.25">
      <c r="E102" s="3"/>
      <c r="F102" s="4"/>
      <c r="H102" s="5"/>
      <c r="I102" s="5"/>
      <c r="K102" s="88"/>
      <c r="L102" s="88"/>
      <c r="M102" s="88"/>
      <c r="N102" s="88"/>
      <c r="O102" s="88"/>
      <c r="P102" s="88"/>
    </row>
    <row r="103" spans="5:16" s="1" customFormat="1" x14ac:dyDescent="0.25">
      <c r="E103" s="3"/>
      <c r="F103" s="4"/>
      <c r="H103" s="5"/>
      <c r="I103" s="5"/>
      <c r="K103" s="88"/>
      <c r="L103" s="88"/>
      <c r="M103" s="88"/>
      <c r="N103" s="88"/>
      <c r="O103" s="88"/>
      <c r="P103" s="88"/>
    </row>
    <row r="104" spans="5:16" s="1" customFormat="1" x14ac:dyDescent="0.25">
      <c r="E104" s="3"/>
      <c r="F104" s="4"/>
      <c r="H104" s="5"/>
      <c r="I104" s="5"/>
    </row>
    <row r="105" spans="5:16" s="1" customFormat="1" x14ac:dyDescent="0.25">
      <c r="E105" s="3"/>
      <c r="F105" s="4"/>
      <c r="H105" s="5"/>
      <c r="I105" s="5"/>
    </row>
    <row r="106" spans="5:16" s="1" customFormat="1" x14ac:dyDescent="0.25">
      <c r="E106" s="3"/>
      <c r="F106" s="4"/>
      <c r="H106" s="5"/>
      <c r="I106" s="5"/>
    </row>
    <row r="107" spans="5:16" s="1" customFormat="1" x14ac:dyDescent="0.25">
      <c r="E107" s="3"/>
      <c r="F107" s="4"/>
      <c r="H107" s="5"/>
      <c r="I107" s="5"/>
    </row>
    <row r="108" spans="5:16" s="1" customFormat="1" x14ac:dyDescent="0.25">
      <c r="E108" s="3"/>
      <c r="F108" s="4"/>
      <c r="H108" s="5"/>
      <c r="I108" s="5"/>
    </row>
    <row r="109" spans="5:16" s="1" customFormat="1" x14ac:dyDescent="0.25">
      <c r="E109" s="3"/>
      <c r="F109" s="4"/>
      <c r="H109" s="5"/>
      <c r="I109" s="5"/>
    </row>
    <row r="110" spans="5:16" s="1" customFormat="1" x14ac:dyDescent="0.25">
      <c r="E110" s="3"/>
      <c r="F110" s="4"/>
      <c r="H110" s="5"/>
      <c r="I110" s="5"/>
    </row>
    <row r="111" spans="5:16" s="1" customFormat="1" x14ac:dyDescent="0.25">
      <c r="E111" s="3"/>
      <c r="F111" s="4"/>
      <c r="H111" s="5"/>
      <c r="I111" s="5"/>
    </row>
    <row r="112" spans="5:16" s="1" customFormat="1" x14ac:dyDescent="0.25">
      <c r="E112" s="3"/>
      <c r="F112" s="4"/>
      <c r="H112" s="5"/>
      <c r="I112" s="5"/>
    </row>
    <row r="113" spans="5:9" s="1" customFormat="1" x14ac:dyDescent="0.25">
      <c r="E113" s="3"/>
      <c r="F113" s="4"/>
      <c r="H113" s="5"/>
      <c r="I113" s="5"/>
    </row>
    <row r="114" spans="5:9" s="1" customFormat="1" x14ac:dyDescent="0.25">
      <c r="E114" s="3"/>
      <c r="F114" s="4"/>
      <c r="H114" s="5"/>
      <c r="I114" s="5"/>
    </row>
    <row r="115" spans="5:9" s="1" customFormat="1" x14ac:dyDescent="0.25">
      <c r="E115" s="3"/>
      <c r="F115" s="4"/>
      <c r="H115" s="5"/>
      <c r="I115" s="5"/>
    </row>
    <row r="116" spans="5:9" s="1" customFormat="1" x14ac:dyDescent="0.25">
      <c r="E116" s="3"/>
      <c r="F116" s="4"/>
      <c r="H116" s="5"/>
      <c r="I116" s="5"/>
    </row>
    <row r="117" spans="5:9" s="1" customFormat="1" x14ac:dyDescent="0.25">
      <c r="E117" s="3"/>
      <c r="F117" s="4"/>
      <c r="H117" s="5"/>
      <c r="I117" s="5"/>
    </row>
    <row r="118" spans="5:9" s="1" customFormat="1" x14ac:dyDescent="0.25">
      <c r="E118" s="3"/>
      <c r="F118" s="4"/>
      <c r="H118" s="5"/>
      <c r="I118" s="5"/>
    </row>
    <row r="119" spans="5:9" s="1" customFormat="1" x14ac:dyDescent="0.25">
      <c r="E119" s="3"/>
      <c r="F119" s="4"/>
      <c r="H119" s="5"/>
      <c r="I119" s="5"/>
    </row>
    <row r="120" spans="5:9" s="1" customFormat="1" x14ac:dyDescent="0.25">
      <c r="E120" s="3"/>
      <c r="F120" s="4"/>
      <c r="H120" s="5"/>
      <c r="I120" s="5"/>
    </row>
    <row r="121" spans="5:9" s="1" customFormat="1" x14ac:dyDescent="0.25">
      <c r="E121" s="3"/>
      <c r="F121" s="4"/>
      <c r="H121" s="5"/>
      <c r="I121" s="5"/>
    </row>
    <row r="122" spans="5:9" s="1" customFormat="1" x14ac:dyDescent="0.25">
      <c r="E122" s="3"/>
      <c r="F122" s="4"/>
      <c r="H122" s="5"/>
      <c r="I122" s="5"/>
    </row>
    <row r="123" spans="5:9" s="1" customFormat="1" x14ac:dyDescent="0.25">
      <c r="E123" s="3"/>
      <c r="F123" s="4"/>
      <c r="H123" s="5"/>
      <c r="I123" s="5"/>
    </row>
    <row r="124" spans="5:9" s="1" customFormat="1" x14ac:dyDescent="0.25">
      <c r="E124" s="3"/>
      <c r="F124" s="4"/>
      <c r="H124" s="5"/>
      <c r="I124" s="5"/>
    </row>
    <row r="125" spans="5:9" s="1" customFormat="1" x14ac:dyDescent="0.25">
      <c r="E125" s="3"/>
      <c r="F125" s="4"/>
      <c r="H125" s="5"/>
      <c r="I125" s="5"/>
    </row>
    <row r="126" spans="5:9" s="1" customFormat="1" x14ac:dyDescent="0.25">
      <c r="E126" s="3"/>
      <c r="F126" s="4"/>
      <c r="H126" s="5"/>
      <c r="I126" s="5"/>
    </row>
    <row r="127" spans="5:9" s="1" customFormat="1" x14ac:dyDescent="0.25">
      <c r="E127" s="3"/>
      <c r="F127" s="4"/>
      <c r="H127" s="5"/>
      <c r="I127" s="5"/>
    </row>
    <row r="128" spans="5:9" s="1" customFormat="1" x14ac:dyDescent="0.25">
      <c r="E128" s="3"/>
      <c r="F128" s="4"/>
      <c r="H128" s="5"/>
      <c r="I128" s="5"/>
    </row>
    <row r="129" spans="5:9" s="1" customFormat="1" x14ac:dyDescent="0.25">
      <c r="E129" s="3"/>
      <c r="F129" s="4"/>
      <c r="H129" s="5"/>
      <c r="I129" s="5"/>
    </row>
    <row r="130" spans="5:9" s="1" customFormat="1" x14ac:dyDescent="0.25">
      <c r="E130" s="3"/>
      <c r="F130" s="4"/>
      <c r="H130" s="5"/>
      <c r="I130" s="5"/>
    </row>
    <row r="131" spans="5:9" s="1" customFormat="1" x14ac:dyDescent="0.25">
      <c r="E131" s="3"/>
      <c r="F131" s="4"/>
      <c r="H131" s="5"/>
      <c r="I131" s="5"/>
    </row>
    <row r="132" spans="5:9" s="1" customFormat="1" x14ac:dyDescent="0.25">
      <c r="E132" s="3"/>
      <c r="F132" s="4"/>
      <c r="H132" s="5"/>
      <c r="I132" s="5"/>
    </row>
    <row r="133" spans="5:9" s="1" customFormat="1" x14ac:dyDescent="0.25">
      <c r="E133" s="3"/>
      <c r="F133" s="4"/>
      <c r="H133" s="5"/>
      <c r="I133" s="5"/>
    </row>
    <row r="134" spans="5:9" s="1" customFormat="1" x14ac:dyDescent="0.25">
      <c r="E134" s="3"/>
      <c r="F134" s="4"/>
      <c r="H134" s="5"/>
      <c r="I134" s="5"/>
    </row>
    <row r="135" spans="5:9" s="1" customFormat="1" x14ac:dyDescent="0.25">
      <c r="E135" s="3"/>
      <c r="F135" s="4"/>
      <c r="H135" s="5"/>
      <c r="I135" s="5"/>
    </row>
    <row r="136" spans="5:9" s="1" customFormat="1" x14ac:dyDescent="0.25">
      <c r="E136" s="3"/>
      <c r="F136" s="4"/>
      <c r="H136" s="5"/>
      <c r="I136" s="5"/>
    </row>
    <row r="137" spans="5:9" s="1" customFormat="1" x14ac:dyDescent="0.25">
      <c r="E137" s="3"/>
      <c r="F137" s="4"/>
      <c r="H137" s="5"/>
      <c r="I137" s="5"/>
    </row>
    <row r="138" spans="5:9" s="1" customFormat="1" x14ac:dyDescent="0.25">
      <c r="E138" s="3"/>
      <c r="F138" s="4"/>
      <c r="H138" s="5"/>
      <c r="I138" s="5"/>
    </row>
    <row r="139" spans="5:9" s="1" customFormat="1" x14ac:dyDescent="0.25">
      <c r="E139" s="3"/>
      <c r="F139" s="4"/>
      <c r="H139" s="5"/>
      <c r="I139" s="5"/>
    </row>
    <row r="140" spans="5:9" s="1" customFormat="1" x14ac:dyDescent="0.25">
      <c r="E140" s="3"/>
      <c r="F140" s="4"/>
      <c r="H140" s="5"/>
      <c r="I140" s="5"/>
    </row>
    <row r="141" spans="5:9" s="1" customFormat="1" x14ac:dyDescent="0.25">
      <c r="E141" s="3"/>
      <c r="F141" s="4"/>
      <c r="H141" s="5"/>
      <c r="I141" s="5"/>
    </row>
    <row r="142" spans="5:9" s="1" customFormat="1" x14ac:dyDescent="0.25">
      <c r="E142" s="3"/>
      <c r="F142" s="4"/>
      <c r="H142" s="5"/>
      <c r="I142" s="5"/>
    </row>
    <row r="143" spans="5:9" s="1" customFormat="1" x14ac:dyDescent="0.25">
      <c r="E143" s="3"/>
      <c r="F143" s="4"/>
      <c r="H143" s="5"/>
      <c r="I143" s="5"/>
    </row>
    <row r="144" spans="5:9" s="1" customFormat="1" x14ac:dyDescent="0.25">
      <c r="E144" s="3"/>
      <c r="F144" s="4"/>
      <c r="H144" s="5"/>
      <c r="I144" s="5"/>
    </row>
    <row r="145" spans="1:13" s="1" customFormat="1" x14ac:dyDescent="0.25">
      <c r="E145" s="3"/>
      <c r="F145" s="4"/>
      <c r="H145" s="5"/>
      <c r="I145" s="5"/>
    </row>
    <row r="146" spans="1:13" s="1" customFormat="1" x14ac:dyDescent="0.25">
      <c r="E146" s="3"/>
      <c r="F146" s="4"/>
      <c r="H146" s="5"/>
      <c r="I146" s="5"/>
    </row>
    <row r="147" spans="1:13" s="1" customFormat="1" x14ac:dyDescent="0.25">
      <c r="E147" s="3"/>
      <c r="F147" s="4"/>
      <c r="H147" s="5"/>
      <c r="I147" s="5"/>
    </row>
    <row r="148" spans="1:13" s="1" customFormat="1" x14ac:dyDescent="0.25">
      <c r="E148" s="3"/>
      <c r="F148" s="4"/>
      <c r="H148" s="5"/>
      <c r="I148" s="5"/>
    </row>
    <row r="149" spans="1:13" s="1" customFormat="1" x14ac:dyDescent="0.25">
      <c r="E149" s="3"/>
      <c r="F149" s="4"/>
      <c r="H149" s="5"/>
      <c r="I149" s="5"/>
    </row>
    <row r="150" spans="1:13" x14ac:dyDescent="0.25">
      <c r="A150" s="1"/>
      <c r="B150" s="1"/>
      <c r="C150" s="1"/>
      <c r="D150" s="1"/>
      <c r="E150" s="3"/>
      <c r="F150" s="4"/>
      <c r="G150" s="1"/>
      <c r="H150" s="5"/>
      <c r="I150" s="5"/>
      <c r="J150" s="1"/>
      <c r="K150" s="1"/>
      <c r="L150" s="1"/>
      <c r="M150" s="1"/>
    </row>
    <row r="151" spans="1:13" x14ac:dyDescent="0.25">
      <c r="A151" s="1"/>
      <c r="B151" s="1"/>
      <c r="C151" s="1"/>
      <c r="D151" s="1"/>
      <c r="E151" s="3"/>
      <c r="F151" s="4"/>
      <c r="G151" s="1"/>
      <c r="H151" s="5"/>
      <c r="I151" s="5"/>
      <c r="J151" s="1"/>
      <c r="K151" s="1"/>
      <c r="L151" s="1"/>
      <c r="M151" s="1"/>
    </row>
    <row r="152" spans="1:13" x14ac:dyDescent="0.25">
      <c r="A152" s="1"/>
      <c r="B152" s="1"/>
      <c r="C152" s="1"/>
      <c r="D152" s="1"/>
      <c r="E152" s="3"/>
      <c r="F152" s="4"/>
      <c r="G152" s="1"/>
      <c r="H152" s="5"/>
      <c r="I152" s="5"/>
      <c r="J152" s="1"/>
      <c r="K152" s="1"/>
      <c r="L152" s="1"/>
      <c r="M152" s="1"/>
    </row>
    <row r="153" spans="1:13" x14ac:dyDescent="0.25">
      <c r="A153" s="1"/>
      <c r="B153" s="1"/>
      <c r="C153" s="1"/>
      <c r="D153" s="1"/>
      <c r="E153" s="3"/>
      <c r="F153" s="4"/>
      <c r="G153" s="1"/>
      <c r="H153" s="5"/>
      <c r="I153" s="5"/>
      <c r="J153" s="1"/>
      <c r="K153" s="1"/>
      <c r="L153" s="1"/>
      <c r="M153" s="1"/>
    </row>
    <row r="154" spans="1:13" x14ac:dyDescent="0.25">
      <c r="A154" s="1"/>
      <c r="B154" s="1"/>
      <c r="C154" s="1"/>
      <c r="D154" s="1"/>
      <c r="E154" s="3"/>
      <c r="F154" s="4"/>
      <c r="G154" s="1"/>
      <c r="H154" s="5"/>
      <c r="I154" s="5"/>
      <c r="J154" s="1"/>
      <c r="K154" s="1"/>
      <c r="L154" s="1"/>
      <c r="M154" s="1"/>
    </row>
    <row r="155" spans="1:13" x14ac:dyDescent="0.25">
      <c r="A155" s="1"/>
      <c r="B155" s="1"/>
      <c r="C155" s="1"/>
      <c r="D155" s="1"/>
      <c r="E155" s="3"/>
      <c r="F155" s="4"/>
      <c r="G155" s="1"/>
      <c r="H155" s="5"/>
      <c r="I155" s="5"/>
      <c r="J155" s="1"/>
      <c r="K155" s="1"/>
      <c r="L155" s="1"/>
      <c r="M155" s="1"/>
    </row>
    <row r="156" spans="1:13" x14ac:dyDescent="0.25">
      <c r="A156" s="1"/>
      <c r="B156" s="1"/>
      <c r="C156" s="1"/>
      <c r="D156" s="1"/>
      <c r="E156" s="3"/>
      <c r="F156" s="4"/>
      <c r="G156" s="1"/>
      <c r="H156" s="5"/>
      <c r="I156" s="5"/>
      <c r="J156" s="1"/>
      <c r="K156" s="1"/>
      <c r="L156" s="1"/>
      <c r="M156" s="1"/>
    </row>
    <row r="157" spans="1:13" x14ac:dyDescent="0.25">
      <c r="J157" s="1"/>
    </row>
    <row r="158" spans="1:13" x14ac:dyDescent="0.25">
      <c r="J158" s="1"/>
    </row>
    <row r="159" spans="1:13" x14ac:dyDescent="0.25">
      <c r="J159" s="1"/>
    </row>
    <row r="160" spans="1:13" x14ac:dyDescent="0.25">
      <c r="J160" s="1"/>
    </row>
    <row r="161" spans="10:10" x14ac:dyDescent="0.25">
      <c r="J161" s="1"/>
    </row>
    <row r="162" spans="10:10" x14ac:dyDescent="0.25">
      <c r="J162" s="1"/>
    </row>
    <row r="163" spans="10:10" x14ac:dyDescent="0.25">
      <c r="J163" s="1"/>
    </row>
    <row r="164" spans="10:10" x14ac:dyDescent="0.25">
      <c r="J164" s="1"/>
    </row>
    <row r="165" spans="10:10" x14ac:dyDescent="0.25">
      <c r="J165" s="1"/>
    </row>
    <row r="166" spans="10:10" x14ac:dyDescent="0.25">
      <c r="J166" s="1"/>
    </row>
    <row r="167" spans="10:10" x14ac:dyDescent="0.25">
      <c r="J167" s="1"/>
    </row>
    <row r="168" spans="10:10" x14ac:dyDescent="0.25">
      <c r="J168" s="1"/>
    </row>
    <row r="169" spans="10:10" x14ac:dyDescent="0.25">
      <c r="J169" s="1"/>
    </row>
    <row r="170" spans="10:10" x14ac:dyDescent="0.25">
      <c r="J170" s="1"/>
    </row>
    <row r="171" spans="10:10" x14ac:dyDescent="0.25">
      <c r="J171" s="1"/>
    </row>
    <row r="172" spans="10:10" x14ac:dyDescent="0.25">
      <c r="J172" s="1"/>
    </row>
    <row r="173" spans="10:10" x14ac:dyDescent="0.25">
      <c r="J173" s="1"/>
    </row>
    <row r="174" spans="10:10" x14ac:dyDescent="0.25">
      <c r="J174" s="1"/>
    </row>
    <row r="175" spans="10:10" x14ac:dyDescent="0.25">
      <c r="J175" s="1"/>
    </row>
    <row r="176" spans="10:10" x14ac:dyDescent="0.25">
      <c r="J176" s="1"/>
    </row>
    <row r="177" spans="10:10" x14ac:dyDescent="0.25">
      <c r="J177" s="1"/>
    </row>
    <row r="178" spans="10:10" x14ac:dyDescent="0.25">
      <c r="J178" s="1"/>
    </row>
    <row r="179" spans="10:10" x14ac:dyDescent="0.25">
      <c r="J179" s="1"/>
    </row>
    <row r="180" spans="10:10" x14ac:dyDescent="0.25">
      <c r="J180" s="1"/>
    </row>
    <row r="181" spans="10:10" x14ac:dyDescent="0.25">
      <c r="J181" s="1"/>
    </row>
    <row r="182" spans="10:10" x14ac:dyDescent="0.25">
      <c r="J182" s="1"/>
    </row>
    <row r="183" spans="10:10" x14ac:dyDescent="0.25">
      <c r="J183" s="1"/>
    </row>
    <row r="184" spans="10:10" x14ac:dyDescent="0.25">
      <c r="J184" s="1"/>
    </row>
    <row r="185" spans="10:10" x14ac:dyDescent="0.25">
      <c r="J185" s="1"/>
    </row>
    <row r="186" spans="10:10" x14ac:dyDescent="0.25">
      <c r="J186" s="1"/>
    </row>
    <row r="187" spans="10:10" x14ac:dyDescent="0.25">
      <c r="J187" s="1"/>
    </row>
    <row r="188" spans="10:10" x14ac:dyDescent="0.25">
      <c r="J188" s="1"/>
    </row>
    <row r="189" spans="10:10" x14ac:dyDescent="0.25">
      <c r="J189" s="1"/>
    </row>
    <row r="190" spans="10:10" x14ac:dyDescent="0.25">
      <c r="J190" s="1"/>
    </row>
    <row r="191" spans="10:10" x14ac:dyDescent="0.25">
      <c r="J191" s="1"/>
    </row>
    <row r="192" spans="10:10" x14ac:dyDescent="0.25">
      <c r="J192" s="1"/>
    </row>
    <row r="193" spans="10:10" x14ac:dyDescent="0.25">
      <c r="J193" s="1"/>
    </row>
    <row r="194" spans="10:10" x14ac:dyDescent="0.25">
      <c r="J194" s="1"/>
    </row>
    <row r="195" spans="10:10" x14ac:dyDescent="0.25">
      <c r="J195" s="1"/>
    </row>
    <row r="196" spans="10:10" x14ac:dyDescent="0.25">
      <c r="J196" s="1"/>
    </row>
    <row r="197" spans="10:10" x14ac:dyDescent="0.25">
      <c r="J197" s="1"/>
    </row>
    <row r="198" spans="10:10" x14ac:dyDescent="0.25">
      <c r="J198" s="1"/>
    </row>
    <row r="199" spans="10:10" x14ac:dyDescent="0.25">
      <c r="J199" s="1"/>
    </row>
    <row r="200" spans="10:10" x14ac:dyDescent="0.25">
      <c r="J200" s="1"/>
    </row>
    <row r="201" spans="10:10" x14ac:dyDescent="0.25">
      <c r="J201" s="1"/>
    </row>
    <row r="202" spans="10:10" x14ac:dyDescent="0.25">
      <c r="J202" s="1"/>
    </row>
    <row r="203" spans="10:10" x14ac:dyDescent="0.25">
      <c r="J203" s="1"/>
    </row>
    <row r="204" spans="10:10" x14ac:dyDescent="0.25">
      <c r="J204" s="1"/>
    </row>
    <row r="205" spans="10:10" x14ac:dyDescent="0.25">
      <c r="J205" s="1"/>
    </row>
    <row r="206" spans="10:10" x14ac:dyDescent="0.25">
      <c r="J206" s="1"/>
    </row>
    <row r="207" spans="10:10" x14ac:dyDescent="0.25">
      <c r="J207" s="1"/>
    </row>
    <row r="208" spans="10:10" x14ac:dyDescent="0.25">
      <c r="J208" s="1"/>
    </row>
    <row r="209" spans="10:10" x14ac:dyDescent="0.25">
      <c r="J209" s="1"/>
    </row>
    <row r="210" spans="10:10" x14ac:dyDescent="0.25">
      <c r="J210" s="1"/>
    </row>
    <row r="211" spans="10:10" x14ac:dyDescent="0.25">
      <c r="J211" s="1"/>
    </row>
    <row r="212" spans="10:10" x14ac:dyDescent="0.25">
      <c r="J212" s="1"/>
    </row>
    <row r="213" spans="10:10" x14ac:dyDescent="0.25">
      <c r="J213" s="1"/>
    </row>
    <row r="214" spans="10:10" x14ac:dyDescent="0.25">
      <c r="J214" s="1"/>
    </row>
    <row r="215" spans="10:10" x14ac:dyDescent="0.25">
      <c r="J215" s="1"/>
    </row>
    <row r="216" spans="10:10" x14ac:dyDescent="0.25">
      <c r="J216" s="1"/>
    </row>
    <row r="217" spans="10:10" x14ac:dyDescent="0.25">
      <c r="J217" s="1"/>
    </row>
    <row r="218" spans="10:10" x14ac:dyDescent="0.25">
      <c r="J218" s="1"/>
    </row>
    <row r="219" spans="10:10" x14ac:dyDescent="0.25">
      <c r="J219" s="1"/>
    </row>
    <row r="220" spans="10:10" x14ac:dyDescent="0.25">
      <c r="J220" s="1"/>
    </row>
    <row r="221" spans="10:10" x14ac:dyDescent="0.25">
      <c r="J221" s="1"/>
    </row>
    <row r="222" spans="10:10" x14ac:dyDescent="0.25">
      <c r="J222" s="1"/>
    </row>
    <row r="223" spans="10:10" x14ac:dyDescent="0.25">
      <c r="J223" s="1"/>
    </row>
    <row r="224" spans="10:10" x14ac:dyDescent="0.25">
      <c r="J224" s="1"/>
    </row>
    <row r="225" spans="10:10" x14ac:dyDescent="0.25">
      <c r="J225" s="1"/>
    </row>
    <row r="226" spans="10:10" x14ac:dyDescent="0.25">
      <c r="J226" s="1"/>
    </row>
    <row r="227" spans="10:10" x14ac:dyDescent="0.25">
      <c r="J227" s="1"/>
    </row>
    <row r="228" spans="10:10" x14ac:dyDescent="0.25">
      <c r="J228" s="1"/>
    </row>
    <row r="229" spans="10:10" x14ac:dyDescent="0.25">
      <c r="J229" s="1"/>
    </row>
    <row r="230" spans="10:10" x14ac:dyDescent="0.25">
      <c r="J230" s="1"/>
    </row>
    <row r="231" spans="10:10" x14ac:dyDescent="0.25">
      <c r="J231" s="1"/>
    </row>
    <row r="232" spans="10:10" x14ac:dyDescent="0.25">
      <c r="J232" s="1"/>
    </row>
    <row r="233" spans="10:10" x14ac:dyDescent="0.25">
      <c r="J233" s="1"/>
    </row>
    <row r="234" spans="10:10" x14ac:dyDescent="0.25">
      <c r="J234" s="1"/>
    </row>
    <row r="235" spans="10:10" x14ac:dyDescent="0.25">
      <c r="J235" s="1"/>
    </row>
    <row r="236" spans="10:10" x14ac:dyDescent="0.25">
      <c r="J236" s="1"/>
    </row>
    <row r="237" spans="10:10" x14ac:dyDescent="0.25">
      <c r="J237" s="1"/>
    </row>
    <row r="238" spans="10:10" x14ac:dyDescent="0.25">
      <c r="J238" s="1"/>
    </row>
    <row r="239" spans="10:10" x14ac:dyDescent="0.25">
      <c r="J239" s="1"/>
    </row>
    <row r="240" spans="10:10" x14ac:dyDescent="0.25">
      <c r="J240" s="1"/>
    </row>
    <row r="241" spans="10:10" x14ac:dyDescent="0.25">
      <c r="J241" s="1"/>
    </row>
    <row r="242" spans="10:10" x14ac:dyDescent="0.25">
      <c r="J242" s="1"/>
    </row>
    <row r="243" spans="10:10" x14ac:dyDescent="0.25">
      <c r="J243" s="1"/>
    </row>
    <row r="244" spans="10:10" x14ac:dyDescent="0.25">
      <c r="J244" s="1"/>
    </row>
    <row r="245" spans="10:10" x14ac:dyDescent="0.25">
      <c r="J245" s="1"/>
    </row>
    <row r="246" spans="10:10" x14ac:dyDescent="0.25">
      <c r="J246" s="1"/>
    </row>
    <row r="247" spans="10:10" x14ac:dyDescent="0.25">
      <c r="J247" s="1"/>
    </row>
    <row r="248" spans="10:10" x14ac:dyDescent="0.25">
      <c r="J248" s="1"/>
    </row>
    <row r="249" spans="10:10" x14ac:dyDescent="0.25">
      <c r="J249" s="1"/>
    </row>
    <row r="250" spans="10:10" x14ac:dyDescent="0.25">
      <c r="J250" s="1"/>
    </row>
    <row r="251" spans="10:10" x14ac:dyDescent="0.25">
      <c r="J251" s="1"/>
    </row>
    <row r="252" spans="10:10" x14ac:dyDescent="0.25">
      <c r="J252" s="1"/>
    </row>
    <row r="253" spans="10:10" x14ac:dyDescent="0.25">
      <c r="J253" s="1"/>
    </row>
    <row r="254" spans="10:10" x14ac:dyDescent="0.25">
      <c r="J254" s="1"/>
    </row>
    <row r="255" spans="10:10" x14ac:dyDescent="0.25">
      <c r="J255" s="1"/>
    </row>
    <row r="256" spans="10:10" x14ac:dyDescent="0.25">
      <c r="J256" s="1"/>
    </row>
    <row r="257" spans="10:10" x14ac:dyDescent="0.25">
      <c r="J257" s="1"/>
    </row>
    <row r="258" spans="10:10" x14ac:dyDescent="0.25">
      <c r="J258" s="1"/>
    </row>
    <row r="259" spans="10:10" x14ac:dyDescent="0.25">
      <c r="J259" s="1"/>
    </row>
    <row r="260" spans="10:10" x14ac:dyDescent="0.25">
      <c r="J260" s="1"/>
    </row>
    <row r="261" spans="10:10" x14ac:dyDescent="0.25">
      <c r="J261" s="1"/>
    </row>
    <row r="262" spans="10:10" x14ac:dyDescent="0.25">
      <c r="J262" s="1"/>
    </row>
    <row r="263" spans="10:10" x14ac:dyDescent="0.25">
      <c r="J263" s="1"/>
    </row>
    <row r="264" spans="10:10" x14ac:dyDescent="0.25">
      <c r="J264" s="1"/>
    </row>
    <row r="265" spans="10:10" x14ac:dyDescent="0.25">
      <c r="J265" s="1"/>
    </row>
    <row r="266" spans="10:10" x14ac:dyDescent="0.25">
      <c r="J266" s="1"/>
    </row>
    <row r="267" spans="10:10" x14ac:dyDescent="0.25">
      <c r="J267" s="1"/>
    </row>
    <row r="268" spans="10:10" x14ac:dyDescent="0.25">
      <c r="J268" s="1"/>
    </row>
    <row r="269" spans="10:10" x14ac:dyDescent="0.25">
      <c r="J269" s="1"/>
    </row>
    <row r="270" spans="10:10" x14ac:dyDescent="0.25">
      <c r="J270" s="1"/>
    </row>
    <row r="271" spans="10:10" x14ac:dyDescent="0.25">
      <c r="J271" s="1"/>
    </row>
    <row r="272" spans="10:10" x14ac:dyDescent="0.25">
      <c r="J272" s="1"/>
    </row>
    <row r="273" spans="10:10" x14ac:dyDescent="0.25">
      <c r="J273" s="1"/>
    </row>
    <row r="274" spans="10:10" x14ac:dyDescent="0.25">
      <c r="J274" s="1"/>
    </row>
    <row r="275" spans="10:10" x14ac:dyDescent="0.25">
      <c r="J275" s="1"/>
    </row>
    <row r="276" spans="10:10" x14ac:dyDescent="0.25">
      <c r="J276" s="1"/>
    </row>
    <row r="277" spans="10:10" x14ac:dyDescent="0.25">
      <c r="J277" s="1"/>
    </row>
    <row r="278" spans="10:10" x14ac:dyDescent="0.25">
      <c r="J278" s="1"/>
    </row>
    <row r="279" spans="10:10" x14ac:dyDescent="0.25">
      <c r="J279" s="1"/>
    </row>
    <row r="280" spans="10:10" x14ac:dyDescent="0.25">
      <c r="J280" s="1"/>
    </row>
    <row r="281" spans="10:10" x14ac:dyDescent="0.25">
      <c r="J281" s="1"/>
    </row>
    <row r="282" spans="10:10" x14ac:dyDescent="0.25">
      <c r="J282" s="1"/>
    </row>
    <row r="283" spans="10:10" x14ac:dyDescent="0.25">
      <c r="J283" s="1"/>
    </row>
    <row r="284" spans="10:10" x14ac:dyDescent="0.25">
      <c r="J284" s="1"/>
    </row>
    <row r="285" spans="10:10" x14ac:dyDescent="0.25">
      <c r="J285" s="1"/>
    </row>
    <row r="286" spans="10:10" x14ac:dyDescent="0.25">
      <c r="J286" s="1"/>
    </row>
    <row r="287" spans="10:10" x14ac:dyDescent="0.25">
      <c r="J287" s="1"/>
    </row>
    <row r="288" spans="10:10" x14ac:dyDescent="0.25">
      <c r="J288" s="1"/>
    </row>
    <row r="289" spans="10:10" x14ac:dyDescent="0.25">
      <c r="J289" s="1"/>
    </row>
    <row r="290" spans="10:10" x14ac:dyDescent="0.25">
      <c r="J290" s="1"/>
    </row>
    <row r="291" spans="10:10" x14ac:dyDescent="0.25">
      <c r="J291" s="1"/>
    </row>
    <row r="292" spans="10:10" x14ac:dyDescent="0.25">
      <c r="J292" s="1"/>
    </row>
    <row r="293" spans="10:10" x14ac:dyDescent="0.25">
      <c r="J293" s="1"/>
    </row>
    <row r="294" spans="10:10" x14ac:dyDescent="0.25">
      <c r="J294" s="1"/>
    </row>
    <row r="295" spans="10:10" x14ac:dyDescent="0.25">
      <c r="J295" s="1"/>
    </row>
    <row r="296" spans="10:10" x14ac:dyDescent="0.25">
      <c r="J296" s="1"/>
    </row>
    <row r="297" spans="10:10" x14ac:dyDescent="0.25">
      <c r="J297" s="1"/>
    </row>
    <row r="298" spans="10:10" x14ac:dyDescent="0.25">
      <c r="J298" s="1"/>
    </row>
    <row r="299" spans="10:10" x14ac:dyDescent="0.25">
      <c r="J299" s="1"/>
    </row>
    <row r="300" spans="10:10" x14ac:dyDescent="0.25">
      <c r="J300" s="1"/>
    </row>
    <row r="301" spans="10:10" x14ac:dyDescent="0.25">
      <c r="J301" s="1"/>
    </row>
    <row r="302" spans="10:10" x14ac:dyDescent="0.25">
      <c r="J302" s="1"/>
    </row>
    <row r="303" spans="10:10" x14ac:dyDescent="0.25">
      <c r="J303" s="1"/>
    </row>
    <row r="304" spans="10:10" x14ac:dyDescent="0.25">
      <c r="J304" s="1"/>
    </row>
    <row r="305" spans="10:10" x14ac:dyDescent="0.25">
      <c r="J305" s="1"/>
    </row>
    <row r="306" spans="10:10" x14ac:dyDescent="0.25">
      <c r="J306" s="1"/>
    </row>
    <row r="307" spans="10:10" x14ac:dyDescent="0.25">
      <c r="J307" s="1"/>
    </row>
    <row r="308" spans="10:10" x14ac:dyDescent="0.25">
      <c r="J308" s="1"/>
    </row>
    <row r="309" spans="10:10" x14ac:dyDescent="0.25">
      <c r="J309" s="1"/>
    </row>
    <row r="310" spans="10:10" x14ac:dyDescent="0.25">
      <c r="J310" s="1"/>
    </row>
    <row r="311" spans="10:10" x14ac:dyDescent="0.25">
      <c r="J311" s="1"/>
    </row>
    <row r="312" spans="10:10" x14ac:dyDescent="0.25">
      <c r="J312" s="1"/>
    </row>
    <row r="313" spans="10:10" x14ac:dyDescent="0.25">
      <c r="J313" s="1"/>
    </row>
    <row r="314" spans="10:10" x14ac:dyDescent="0.25">
      <c r="J314" s="1"/>
    </row>
    <row r="315" spans="10:10" x14ac:dyDescent="0.25">
      <c r="J315" s="1"/>
    </row>
    <row r="316" spans="10:10" x14ac:dyDescent="0.25">
      <c r="J316" s="1"/>
    </row>
    <row r="317" spans="10:10" x14ac:dyDescent="0.25">
      <c r="J317" s="1"/>
    </row>
    <row r="318" spans="10:10" x14ac:dyDescent="0.25">
      <c r="J318" s="1"/>
    </row>
    <row r="319" spans="10:10" x14ac:dyDescent="0.25">
      <c r="J319" s="1"/>
    </row>
    <row r="320" spans="10:10" x14ac:dyDescent="0.25">
      <c r="J320" s="1"/>
    </row>
    <row r="321" spans="10:10" x14ac:dyDescent="0.25">
      <c r="J321" s="1"/>
    </row>
    <row r="322" spans="10:10" x14ac:dyDescent="0.25">
      <c r="J322" s="1"/>
    </row>
    <row r="323" spans="10:10" x14ac:dyDescent="0.25">
      <c r="J323" s="1"/>
    </row>
    <row r="324" spans="10:10" x14ac:dyDescent="0.25">
      <c r="J324" s="1"/>
    </row>
    <row r="325" spans="10:10" x14ac:dyDescent="0.25">
      <c r="J325" s="1"/>
    </row>
    <row r="326" spans="10:10" x14ac:dyDescent="0.25">
      <c r="J326" s="1"/>
    </row>
    <row r="327" spans="10:10" x14ac:dyDescent="0.25">
      <c r="J327" s="1"/>
    </row>
    <row r="328" spans="10:10" x14ac:dyDescent="0.25">
      <c r="J328" s="1"/>
    </row>
    <row r="329" spans="10:10" x14ac:dyDescent="0.25">
      <c r="J329" s="1"/>
    </row>
    <row r="330" spans="10:10" x14ac:dyDescent="0.25">
      <c r="J330" s="1"/>
    </row>
    <row r="331" spans="10:10" x14ac:dyDescent="0.25">
      <c r="J331" s="1"/>
    </row>
    <row r="332" spans="10:10" x14ac:dyDescent="0.25">
      <c r="J332" s="1"/>
    </row>
    <row r="333" spans="10:10" x14ac:dyDescent="0.25">
      <c r="J333" s="1"/>
    </row>
    <row r="334" spans="10:10" x14ac:dyDescent="0.25">
      <c r="J334" s="1"/>
    </row>
    <row r="335" spans="10:10" x14ac:dyDescent="0.25">
      <c r="J335" s="1"/>
    </row>
    <row r="336" spans="10:10" x14ac:dyDescent="0.25">
      <c r="J336" s="1"/>
    </row>
    <row r="337" spans="10:10" x14ac:dyDescent="0.25">
      <c r="J337" s="1"/>
    </row>
    <row r="338" spans="10:10" x14ac:dyDescent="0.25">
      <c r="J338" s="1"/>
    </row>
    <row r="339" spans="10:10" x14ac:dyDescent="0.25">
      <c r="J339" s="1"/>
    </row>
    <row r="340" spans="10:10" x14ac:dyDescent="0.25">
      <c r="J340" s="1"/>
    </row>
    <row r="341" spans="10:10" x14ac:dyDescent="0.25">
      <c r="J341" s="1"/>
    </row>
    <row r="342" spans="10:10" x14ac:dyDescent="0.25">
      <c r="J342" s="1"/>
    </row>
    <row r="343" spans="10:10" x14ac:dyDescent="0.25">
      <c r="J343" s="1"/>
    </row>
    <row r="344" spans="10:10" x14ac:dyDescent="0.25">
      <c r="J344" s="1"/>
    </row>
    <row r="345" spans="10:10" x14ac:dyDescent="0.25">
      <c r="J345" s="1"/>
    </row>
    <row r="346" spans="10:10" x14ac:dyDescent="0.25">
      <c r="J346" s="1"/>
    </row>
    <row r="347" spans="10:10" x14ac:dyDescent="0.25">
      <c r="J347" s="1"/>
    </row>
    <row r="348" spans="10:10" x14ac:dyDescent="0.25">
      <c r="J348" s="1"/>
    </row>
    <row r="349" spans="10:10" x14ac:dyDescent="0.25">
      <c r="J349" s="1"/>
    </row>
    <row r="350" spans="10:10" x14ac:dyDescent="0.25">
      <c r="J350" s="1"/>
    </row>
    <row r="351" spans="10:10" x14ac:dyDescent="0.25">
      <c r="J351" s="1"/>
    </row>
    <row r="352" spans="10:10" x14ac:dyDescent="0.25">
      <c r="J352" s="1"/>
    </row>
    <row r="353" spans="10:10" x14ac:dyDescent="0.25">
      <c r="J353" s="1"/>
    </row>
    <row r="354" spans="10:10" x14ac:dyDescent="0.25">
      <c r="J354" s="1"/>
    </row>
    <row r="355" spans="10:10" x14ac:dyDescent="0.25">
      <c r="J355" s="1"/>
    </row>
    <row r="356" spans="10:10" x14ac:dyDescent="0.25">
      <c r="J356" s="1"/>
    </row>
    <row r="357" spans="10:10" x14ac:dyDescent="0.25">
      <c r="J357" s="1"/>
    </row>
    <row r="358" spans="10:10" x14ac:dyDescent="0.25">
      <c r="J358" s="1"/>
    </row>
    <row r="359" spans="10:10" x14ac:dyDescent="0.25">
      <c r="J359" s="1"/>
    </row>
    <row r="360" spans="10:10" x14ac:dyDescent="0.25">
      <c r="J360" s="1"/>
    </row>
    <row r="361" spans="10:10" x14ac:dyDescent="0.25">
      <c r="J361" s="1"/>
    </row>
    <row r="362" spans="10:10" x14ac:dyDescent="0.25">
      <c r="J362" s="1"/>
    </row>
    <row r="363" spans="10:10" x14ac:dyDescent="0.25">
      <c r="J363" s="1"/>
    </row>
    <row r="364" spans="10:10" x14ac:dyDescent="0.25">
      <c r="J364" s="1"/>
    </row>
    <row r="365" spans="10:10" x14ac:dyDescent="0.25">
      <c r="J365" s="1"/>
    </row>
    <row r="366" spans="10:10" x14ac:dyDescent="0.25">
      <c r="J366" s="1"/>
    </row>
    <row r="367" spans="10:10" x14ac:dyDescent="0.25">
      <c r="J367" s="1"/>
    </row>
    <row r="368" spans="10:10" x14ac:dyDescent="0.25">
      <c r="J368" s="1"/>
    </row>
    <row r="369" spans="10:10" x14ac:dyDescent="0.25">
      <c r="J369" s="1"/>
    </row>
    <row r="370" spans="10:10" x14ac:dyDescent="0.25">
      <c r="J370" s="1"/>
    </row>
    <row r="371" spans="10:10" x14ac:dyDescent="0.25">
      <c r="J371" s="1"/>
    </row>
    <row r="372" spans="10:10" x14ac:dyDescent="0.25">
      <c r="J372" s="1"/>
    </row>
    <row r="373" spans="10:10" x14ac:dyDescent="0.25">
      <c r="J373" s="1"/>
    </row>
    <row r="374" spans="10:10" x14ac:dyDescent="0.25">
      <c r="J374" s="1"/>
    </row>
    <row r="375" spans="10:10" x14ac:dyDescent="0.25">
      <c r="J375" s="1"/>
    </row>
    <row r="376" spans="10:10" x14ac:dyDescent="0.25">
      <c r="J376" s="1"/>
    </row>
    <row r="377" spans="10:10" x14ac:dyDescent="0.25">
      <c r="J377" s="1"/>
    </row>
    <row r="378" spans="10:10" x14ac:dyDescent="0.25">
      <c r="J378" s="1"/>
    </row>
    <row r="379" spans="10:10" x14ac:dyDescent="0.25">
      <c r="J379" s="1"/>
    </row>
    <row r="380" spans="10:10" x14ac:dyDescent="0.25">
      <c r="J380" s="1"/>
    </row>
    <row r="381" spans="10:10" x14ac:dyDescent="0.25">
      <c r="J381" s="1"/>
    </row>
    <row r="382" spans="10:10" x14ac:dyDescent="0.25">
      <c r="J382" s="1"/>
    </row>
    <row r="383" spans="10:10" x14ac:dyDescent="0.25">
      <c r="J383" s="1"/>
    </row>
    <row r="384" spans="10:10" x14ac:dyDescent="0.25">
      <c r="J384" s="1"/>
    </row>
    <row r="385" spans="10:10" x14ac:dyDescent="0.25">
      <c r="J385" s="1"/>
    </row>
    <row r="386" spans="10:10" x14ac:dyDescent="0.25">
      <c r="J386" s="1"/>
    </row>
    <row r="387" spans="10:10" x14ac:dyDescent="0.25">
      <c r="J387" s="1"/>
    </row>
    <row r="388" spans="10:10" x14ac:dyDescent="0.25">
      <c r="J388" s="1"/>
    </row>
    <row r="389" spans="10:10" x14ac:dyDescent="0.25">
      <c r="J389" s="1"/>
    </row>
    <row r="390" spans="10:10" x14ac:dyDescent="0.25">
      <c r="J390" s="1"/>
    </row>
    <row r="391" spans="10:10" x14ac:dyDescent="0.25">
      <c r="J391" s="1"/>
    </row>
    <row r="392" spans="10:10" x14ac:dyDescent="0.25">
      <c r="J392" s="1"/>
    </row>
    <row r="393" spans="10:10" x14ac:dyDescent="0.25">
      <c r="J393" s="1"/>
    </row>
    <row r="394" spans="10:10" x14ac:dyDescent="0.25">
      <c r="J394" s="1"/>
    </row>
    <row r="395" spans="10:10" x14ac:dyDescent="0.25">
      <c r="J395" s="1"/>
    </row>
    <row r="396" spans="10:10" x14ac:dyDescent="0.25">
      <c r="J396" s="1"/>
    </row>
    <row r="397" spans="10:10" x14ac:dyDescent="0.25">
      <c r="J397" s="1"/>
    </row>
    <row r="398" spans="10:10" x14ac:dyDescent="0.25">
      <c r="J398" s="1"/>
    </row>
    <row r="399" spans="10:10" x14ac:dyDescent="0.25">
      <c r="J399" s="1"/>
    </row>
    <row r="400" spans="10:10" x14ac:dyDescent="0.25">
      <c r="J400" s="1"/>
    </row>
    <row r="401" spans="10:10" x14ac:dyDescent="0.25">
      <c r="J401" s="1"/>
    </row>
    <row r="402" spans="10:10" x14ac:dyDescent="0.25">
      <c r="J402" s="1"/>
    </row>
    <row r="403" spans="10:10" x14ac:dyDescent="0.25">
      <c r="J403" s="1"/>
    </row>
    <row r="404" spans="10:10" x14ac:dyDescent="0.25">
      <c r="J404" s="1"/>
    </row>
    <row r="405" spans="10:10" x14ac:dyDescent="0.25">
      <c r="J405" s="1"/>
    </row>
    <row r="406" spans="10:10" x14ac:dyDescent="0.25">
      <c r="J406" s="1"/>
    </row>
    <row r="407" spans="10:10" x14ac:dyDescent="0.25">
      <c r="J407" s="1"/>
    </row>
    <row r="408" spans="10:10" x14ac:dyDescent="0.25">
      <c r="J408" s="1"/>
    </row>
    <row r="409" spans="10:10" x14ac:dyDescent="0.25">
      <c r="J409" s="1"/>
    </row>
    <row r="410" spans="10:10" x14ac:dyDescent="0.25">
      <c r="J410" s="1"/>
    </row>
    <row r="411" spans="10:10" x14ac:dyDescent="0.25">
      <c r="J411" s="1"/>
    </row>
    <row r="412" spans="10:10" x14ac:dyDescent="0.25">
      <c r="J412" s="1"/>
    </row>
    <row r="413" spans="10:10" x14ac:dyDescent="0.25">
      <c r="J413" s="1"/>
    </row>
    <row r="414" spans="10:10" x14ac:dyDescent="0.25">
      <c r="J414" s="1"/>
    </row>
    <row r="415" spans="10:10" x14ac:dyDescent="0.25">
      <c r="J415" s="1"/>
    </row>
    <row r="416" spans="10:10" x14ac:dyDescent="0.25">
      <c r="J416" s="1"/>
    </row>
    <row r="417" spans="10:10" x14ac:dyDescent="0.25">
      <c r="J417" s="1"/>
    </row>
    <row r="418" spans="10:10" x14ac:dyDescent="0.25">
      <c r="J418" s="1"/>
    </row>
    <row r="419" spans="10:10" x14ac:dyDescent="0.25">
      <c r="J419" s="1"/>
    </row>
    <row r="420" spans="10:10" x14ac:dyDescent="0.25">
      <c r="J420" s="1"/>
    </row>
    <row r="421" spans="10:10" x14ac:dyDescent="0.25">
      <c r="J421" s="1"/>
    </row>
    <row r="422" spans="10:10" x14ac:dyDescent="0.25">
      <c r="J422" s="1"/>
    </row>
    <row r="423" spans="10:10" x14ac:dyDescent="0.25">
      <c r="J423" s="1"/>
    </row>
    <row r="424" spans="10:10" x14ac:dyDescent="0.25">
      <c r="J424" s="1"/>
    </row>
    <row r="425" spans="10:10" x14ac:dyDescent="0.25">
      <c r="J425" s="1"/>
    </row>
    <row r="426" spans="10:10" x14ac:dyDescent="0.25">
      <c r="J426" s="1"/>
    </row>
    <row r="427" spans="10:10" x14ac:dyDescent="0.25">
      <c r="J427" s="1"/>
    </row>
    <row r="428" spans="10:10" x14ac:dyDescent="0.25">
      <c r="J428" s="1"/>
    </row>
    <row r="429" spans="10:10" x14ac:dyDescent="0.25">
      <c r="J429" s="1"/>
    </row>
    <row r="430" spans="10:10" x14ac:dyDescent="0.25">
      <c r="J430" s="1"/>
    </row>
    <row r="431" spans="10:10" x14ac:dyDescent="0.25">
      <c r="J431" s="1"/>
    </row>
    <row r="432" spans="10:10" x14ac:dyDescent="0.25">
      <c r="J432" s="1"/>
    </row>
    <row r="433" spans="10:10" x14ac:dyDescent="0.25">
      <c r="J433" s="1"/>
    </row>
    <row r="434" spans="10:10" x14ac:dyDescent="0.25">
      <c r="J434" s="1"/>
    </row>
    <row r="435" spans="10:10" x14ac:dyDescent="0.25">
      <c r="J435" s="1"/>
    </row>
    <row r="436" spans="10:10" x14ac:dyDescent="0.25">
      <c r="J436" s="1"/>
    </row>
    <row r="437" spans="10:10" x14ac:dyDescent="0.25">
      <c r="J437" s="1"/>
    </row>
    <row r="438" spans="10:10" x14ac:dyDescent="0.25">
      <c r="J438" s="1"/>
    </row>
    <row r="439" spans="10:10" x14ac:dyDescent="0.25">
      <c r="J439" s="1"/>
    </row>
    <row r="440" spans="10:10" x14ac:dyDescent="0.25">
      <c r="J440" s="1"/>
    </row>
    <row r="441" spans="10:10" x14ac:dyDescent="0.25">
      <c r="J441" s="1"/>
    </row>
    <row r="442" spans="10:10" x14ac:dyDescent="0.25">
      <c r="J442" s="1"/>
    </row>
    <row r="443" spans="10:10" x14ac:dyDescent="0.25">
      <c r="J443" s="1"/>
    </row>
    <row r="444" spans="10:10" x14ac:dyDescent="0.25">
      <c r="J444" s="1"/>
    </row>
    <row r="445" spans="10:10" x14ac:dyDescent="0.25">
      <c r="J445" s="1"/>
    </row>
    <row r="446" spans="10:10" x14ac:dyDescent="0.25">
      <c r="J446" s="1"/>
    </row>
    <row r="447" spans="10:10" x14ac:dyDescent="0.25">
      <c r="J447" s="1"/>
    </row>
    <row r="448" spans="10:10" x14ac:dyDescent="0.25">
      <c r="J448" s="1"/>
    </row>
    <row r="449" spans="10:10" x14ac:dyDescent="0.25">
      <c r="J449" s="1"/>
    </row>
    <row r="450" spans="10:10" x14ac:dyDescent="0.25">
      <c r="J450" s="1"/>
    </row>
    <row r="451" spans="10:10" x14ac:dyDescent="0.25">
      <c r="J451" s="1"/>
    </row>
    <row r="452" spans="10:10" x14ac:dyDescent="0.25">
      <c r="J452" s="1"/>
    </row>
    <row r="453" spans="10:10" x14ac:dyDescent="0.25">
      <c r="J453" s="1"/>
    </row>
    <row r="454" spans="10:10" x14ac:dyDescent="0.25">
      <c r="J454" s="1"/>
    </row>
    <row r="455" spans="10:10" x14ac:dyDescent="0.25">
      <c r="J455" s="1"/>
    </row>
    <row r="456" spans="10:10" x14ac:dyDescent="0.25">
      <c r="J456" s="1"/>
    </row>
    <row r="457" spans="10:10" x14ac:dyDescent="0.25">
      <c r="J457" s="1"/>
    </row>
    <row r="458" spans="10:10" x14ac:dyDescent="0.25">
      <c r="J458" s="1"/>
    </row>
    <row r="459" spans="10:10" x14ac:dyDescent="0.25">
      <c r="J459" s="1"/>
    </row>
    <row r="460" spans="10:10" x14ac:dyDescent="0.25">
      <c r="J460" s="1"/>
    </row>
    <row r="461" spans="10:10" x14ac:dyDescent="0.25">
      <c r="J461" s="1"/>
    </row>
    <row r="462" spans="10:10" x14ac:dyDescent="0.25">
      <c r="J462" s="1"/>
    </row>
    <row r="463" spans="10:10" x14ac:dyDescent="0.25">
      <c r="J463" s="1"/>
    </row>
    <row r="464" spans="10:10" x14ac:dyDescent="0.25">
      <c r="J464" s="1"/>
    </row>
    <row r="465" spans="10:10" x14ac:dyDescent="0.25">
      <c r="J465" s="1"/>
    </row>
    <row r="466" spans="10:10" x14ac:dyDescent="0.25">
      <c r="J466" s="1"/>
    </row>
    <row r="467" spans="10:10" x14ac:dyDescent="0.25">
      <c r="J467" s="1"/>
    </row>
    <row r="468" spans="10:10" x14ac:dyDescent="0.25">
      <c r="J468" s="1"/>
    </row>
    <row r="469" spans="10:10" x14ac:dyDescent="0.25">
      <c r="J469" s="1"/>
    </row>
    <row r="470" spans="10:10" x14ac:dyDescent="0.25">
      <c r="J470" s="1"/>
    </row>
    <row r="471" spans="10:10" x14ac:dyDescent="0.25">
      <c r="J471" s="1"/>
    </row>
    <row r="472" spans="10:10" x14ac:dyDescent="0.25">
      <c r="J472" s="1"/>
    </row>
    <row r="473" spans="10:10" x14ac:dyDescent="0.25">
      <c r="J473" s="1"/>
    </row>
    <row r="474" spans="10:10" x14ac:dyDescent="0.25">
      <c r="J474" s="1"/>
    </row>
    <row r="475" spans="10:10" x14ac:dyDescent="0.25">
      <c r="J475" s="1"/>
    </row>
    <row r="476" spans="10:10" x14ac:dyDescent="0.25">
      <c r="J476" s="1"/>
    </row>
    <row r="477" spans="10:10" x14ac:dyDescent="0.25">
      <c r="J477" s="1"/>
    </row>
    <row r="478" spans="10:10" x14ac:dyDescent="0.25">
      <c r="J478" s="1"/>
    </row>
    <row r="479" spans="10:10" x14ac:dyDescent="0.25">
      <c r="J479" s="1"/>
    </row>
    <row r="480" spans="10:10" x14ac:dyDescent="0.25">
      <c r="J480" s="1"/>
    </row>
    <row r="481" spans="10:10" x14ac:dyDescent="0.25">
      <c r="J481" s="1"/>
    </row>
    <row r="482" spans="10:10" x14ac:dyDescent="0.25">
      <c r="J482" s="1"/>
    </row>
    <row r="483" spans="10:10" x14ac:dyDescent="0.25">
      <c r="J483" s="1"/>
    </row>
    <row r="484" spans="10:10" x14ac:dyDescent="0.25">
      <c r="J484" s="1"/>
    </row>
    <row r="485" spans="10:10" x14ac:dyDescent="0.25">
      <c r="J485" s="1"/>
    </row>
    <row r="486" spans="10:10" x14ac:dyDescent="0.25">
      <c r="J486" s="1"/>
    </row>
    <row r="487" spans="10:10" x14ac:dyDescent="0.25">
      <c r="J487" s="1"/>
    </row>
    <row r="488" spans="10:10" x14ac:dyDescent="0.25">
      <c r="J488" s="1"/>
    </row>
    <row r="489" spans="10:10" x14ac:dyDescent="0.25">
      <c r="J489" s="1"/>
    </row>
    <row r="490" spans="10:10" x14ac:dyDescent="0.25">
      <c r="J490" s="1"/>
    </row>
    <row r="491" spans="10:10" x14ac:dyDescent="0.25">
      <c r="J491" s="1"/>
    </row>
    <row r="492" spans="10:10" x14ac:dyDescent="0.25">
      <c r="J492" s="1"/>
    </row>
    <row r="493" spans="10:10" x14ac:dyDescent="0.25">
      <c r="J493" s="1"/>
    </row>
    <row r="494" spans="10:10" x14ac:dyDescent="0.25">
      <c r="J494" s="1"/>
    </row>
    <row r="495" spans="10:10" x14ac:dyDescent="0.25">
      <c r="J495" s="1"/>
    </row>
    <row r="496" spans="10:10" x14ac:dyDescent="0.25">
      <c r="J496" s="1"/>
    </row>
    <row r="497" spans="10:10" x14ac:dyDescent="0.25">
      <c r="J497" s="1"/>
    </row>
    <row r="498" spans="10:10" x14ac:dyDescent="0.25">
      <c r="J498" s="1"/>
    </row>
    <row r="499" spans="10:10" x14ac:dyDescent="0.25">
      <c r="J499" s="1"/>
    </row>
    <row r="500" spans="10:10" x14ac:dyDescent="0.25">
      <c r="J500" s="1"/>
    </row>
    <row r="501" spans="10:10" x14ac:dyDescent="0.25">
      <c r="J501" s="1"/>
    </row>
    <row r="502" spans="10:10" x14ac:dyDescent="0.25">
      <c r="J502" s="1"/>
    </row>
    <row r="503" spans="10:10" x14ac:dyDescent="0.25">
      <c r="J503" s="1"/>
    </row>
    <row r="504" spans="10:10" x14ac:dyDescent="0.25">
      <c r="J504" s="1"/>
    </row>
    <row r="505" spans="10:10" x14ac:dyDescent="0.25">
      <c r="J505" s="1"/>
    </row>
    <row r="506" spans="10:10" x14ac:dyDescent="0.25">
      <c r="J506" s="1"/>
    </row>
    <row r="507" spans="10:10" x14ac:dyDescent="0.25">
      <c r="J507" s="1"/>
    </row>
    <row r="508" spans="10:10" x14ac:dyDescent="0.25">
      <c r="J508" s="1"/>
    </row>
    <row r="509" spans="10:10" x14ac:dyDescent="0.25">
      <c r="J509" s="1"/>
    </row>
    <row r="510" spans="10:10" x14ac:dyDescent="0.25">
      <c r="J510" s="1"/>
    </row>
    <row r="511" spans="10:10" x14ac:dyDescent="0.25">
      <c r="J511" s="1"/>
    </row>
    <row r="512" spans="10:10" x14ac:dyDescent="0.25">
      <c r="J512" s="1"/>
    </row>
    <row r="513" spans="10:10" x14ac:dyDescent="0.25">
      <c r="J513" s="1"/>
    </row>
    <row r="514" spans="10:10" x14ac:dyDescent="0.25">
      <c r="J514" s="1"/>
    </row>
    <row r="515" spans="10:10" x14ac:dyDescent="0.25">
      <c r="J515" s="1"/>
    </row>
    <row r="516" spans="10:10" x14ac:dyDescent="0.25">
      <c r="J516" s="1"/>
    </row>
    <row r="517" spans="10:10" x14ac:dyDescent="0.25">
      <c r="J517" s="1"/>
    </row>
    <row r="518" spans="10:10" x14ac:dyDescent="0.25">
      <c r="J518" s="1"/>
    </row>
    <row r="519" spans="10:10" x14ac:dyDescent="0.25">
      <c r="J519" s="1"/>
    </row>
    <row r="520" spans="10:10" x14ac:dyDescent="0.25">
      <c r="J520" s="1"/>
    </row>
    <row r="521" spans="10:10" x14ac:dyDescent="0.25">
      <c r="J521" s="1"/>
    </row>
    <row r="522" spans="10:10" x14ac:dyDescent="0.25">
      <c r="J522" s="1"/>
    </row>
    <row r="523" spans="10:10" x14ac:dyDescent="0.25">
      <c r="J523" s="1"/>
    </row>
    <row r="524" spans="10:10" x14ac:dyDescent="0.25">
      <c r="J524" s="1"/>
    </row>
    <row r="525" spans="10:10" x14ac:dyDescent="0.25">
      <c r="J525" s="1"/>
    </row>
    <row r="526" spans="10:10" x14ac:dyDescent="0.25">
      <c r="J526" s="1"/>
    </row>
    <row r="527" spans="10:10" x14ac:dyDescent="0.25">
      <c r="J527" s="1"/>
    </row>
    <row r="528" spans="10:10" x14ac:dyDescent="0.25">
      <c r="J528" s="1"/>
    </row>
    <row r="529" spans="10:10" x14ac:dyDescent="0.25">
      <c r="J529" s="1"/>
    </row>
    <row r="530" spans="10:10" x14ac:dyDescent="0.25">
      <c r="J530" s="1"/>
    </row>
    <row r="531" spans="10:10" x14ac:dyDescent="0.25">
      <c r="J531" s="1"/>
    </row>
    <row r="532" spans="10:10" x14ac:dyDescent="0.25">
      <c r="J532" s="1"/>
    </row>
    <row r="533" spans="10:10" x14ac:dyDescent="0.25">
      <c r="J533" s="1"/>
    </row>
    <row r="534" spans="10:10" x14ac:dyDescent="0.25">
      <c r="J534" s="1"/>
    </row>
    <row r="535" spans="10:10" x14ac:dyDescent="0.25">
      <c r="J535" s="1"/>
    </row>
    <row r="536" spans="10:10" x14ac:dyDescent="0.25">
      <c r="J536" s="1"/>
    </row>
    <row r="537" spans="10:10" x14ac:dyDescent="0.25">
      <c r="J537" s="1"/>
    </row>
    <row r="538" spans="10:10" x14ac:dyDescent="0.25">
      <c r="J538" s="1"/>
    </row>
    <row r="539" spans="10:10" x14ac:dyDescent="0.25">
      <c r="J539" s="1"/>
    </row>
    <row r="540" spans="10:10" x14ac:dyDescent="0.25">
      <c r="J540" s="1"/>
    </row>
    <row r="541" spans="10:10" x14ac:dyDescent="0.25">
      <c r="J541" s="1"/>
    </row>
    <row r="542" spans="10:10" x14ac:dyDescent="0.25">
      <c r="J542" s="1"/>
    </row>
    <row r="543" spans="10:10" x14ac:dyDescent="0.25">
      <c r="J543" s="1"/>
    </row>
    <row r="544" spans="10:10" x14ac:dyDescent="0.25">
      <c r="J544" s="1"/>
    </row>
    <row r="545" spans="10:10" x14ac:dyDescent="0.25">
      <c r="J545" s="1"/>
    </row>
    <row r="546" spans="10:10" x14ac:dyDescent="0.25">
      <c r="J546" s="1"/>
    </row>
    <row r="547" spans="10:10" x14ac:dyDescent="0.25">
      <c r="J547" s="1"/>
    </row>
    <row r="548" spans="10:10" x14ac:dyDescent="0.25">
      <c r="J548" s="1"/>
    </row>
    <row r="549" spans="10:10" x14ac:dyDescent="0.25">
      <c r="J549" s="1"/>
    </row>
    <row r="550" spans="10:10" x14ac:dyDescent="0.25">
      <c r="J550" s="1"/>
    </row>
    <row r="551" spans="10:10" x14ac:dyDescent="0.25">
      <c r="J551" s="1"/>
    </row>
    <row r="552" spans="10:10" x14ac:dyDescent="0.25">
      <c r="J552" s="1"/>
    </row>
    <row r="553" spans="10:10" x14ac:dyDescent="0.25">
      <c r="J553" s="1"/>
    </row>
    <row r="554" spans="10:10" x14ac:dyDescent="0.25">
      <c r="J554" s="1"/>
    </row>
    <row r="555" spans="10:10" x14ac:dyDescent="0.25">
      <c r="J555" s="1"/>
    </row>
    <row r="556" spans="10:10" x14ac:dyDescent="0.25">
      <c r="J556" s="1"/>
    </row>
    <row r="557" spans="10:10" x14ac:dyDescent="0.25">
      <c r="J557" s="1"/>
    </row>
    <row r="558" spans="10:10" x14ac:dyDescent="0.25">
      <c r="J558" s="1"/>
    </row>
    <row r="559" spans="10:10" x14ac:dyDescent="0.25">
      <c r="J559" s="1"/>
    </row>
    <row r="560" spans="10:10" x14ac:dyDescent="0.25">
      <c r="J560" s="1"/>
    </row>
    <row r="561" spans="10:10" x14ac:dyDescent="0.25">
      <c r="J561" s="1"/>
    </row>
    <row r="562" spans="10:10" x14ac:dyDescent="0.25">
      <c r="J562" s="1"/>
    </row>
    <row r="563" spans="10:10" x14ac:dyDescent="0.25">
      <c r="J563" s="1"/>
    </row>
    <row r="564" spans="10:10" x14ac:dyDescent="0.25">
      <c r="J564" s="1"/>
    </row>
    <row r="565" spans="10:10" x14ac:dyDescent="0.25">
      <c r="J565" s="1"/>
    </row>
    <row r="566" spans="10:10" x14ac:dyDescent="0.25">
      <c r="J566" s="1"/>
    </row>
    <row r="567" spans="10:10" x14ac:dyDescent="0.25">
      <c r="J567" s="1"/>
    </row>
    <row r="568" spans="10:10" x14ac:dyDescent="0.25">
      <c r="J568" s="1"/>
    </row>
    <row r="569" spans="10:10" x14ac:dyDescent="0.25">
      <c r="J569" s="1"/>
    </row>
    <row r="570" spans="10:10" x14ac:dyDescent="0.25">
      <c r="J570" s="1"/>
    </row>
    <row r="571" spans="10:10" x14ac:dyDescent="0.25">
      <c r="J571" s="1"/>
    </row>
    <row r="572" spans="10:10" x14ac:dyDescent="0.25">
      <c r="J572" s="1"/>
    </row>
    <row r="573" spans="10:10" x14ac:dyDescent="0.25">
      <c r="J573" s="1"/>
    </row>
    <row r="574" spans="10:10" x14ac:dyDescent="0.25">
      <c r="J574" s="1"/>
    </row>
    <row r="575" spans="10:10" x14ac:dyDescent="0.25">
      <c r="J575" s="1"/>
    </row>
    <row r="576" spans="10:10" x14ac:dyDescent="0.25">
      <c r="J576" s="1"/>
    </row>
    <row r="577" spans="10:10" x14ac:dyDescent="0.25">
      <c r="J577" s="1"/>
    </row>
    <row r="578" spans="10:10" x14ac:dyDescent="0.25">
      <c r="J578" s="1"/>
    </row>
    <row r="579" spans="10:10" x14ac:dyDescent="0.25">
      <c r="J579" s="1"/>
    </row>
    <row r="580" spans="10:10" x14ac:dyDescent="0.25">
      <c r="J580" s="1"/>
    </row>
    <row r="581" spans="10:10" x14ac:dyDescent="0.25">
      <c r="J581" s="1"/>
    </row>
    <row r="582" spans="10:10" x14ac:dyDescent="0.25">
      <c r="J582" s="1"/>
    </row>
    <row r="583" spans="10:10" x14ac:dyDescent="0.25">
      <c r="J583" s="1"/>
    </row>
    <row r="584" spans="10:10" x14ac:dyDescent="0.25">
      <c r="J584" s="1"/>
    </row>
    <row r="585" spans="10:10" x14ac:dyDescent="0.25">
      <c r="J585" s="1"/>
    </row>
    <row r="586" spans="10:10" x14ac:dyDescent="0.25">
      <c r="J586" s="1"/>
    </row>
    <row r="587" spans="10:10" x14ac:dyDescent="0.25">
      <c r="J587" s="1"/>
    </row>
    <row r="588" spans="10:10" x14ac:dyDescent="0.25">
      <c r="J588" s="1"/>
    </row>
    <row r="589" spans="10:10" x14ac:dyDescent="0.25">
      <c r="J589" s="1"/>
    </row>
    <row r="590" spans="10:10" x14ac:dyDescent="0.25">
      <c r="J590" s="1"/>
    </row>
    <row r="591" spans="10:10" x14ac:dyDescent="0.25">
      <c r="J591" s="1"/>
    </row>
    <row r="592" spans="10:10" x14ac:dyDescent="0.25">
      <c r="J592" s="1"/>
    </row>
    <row r="593" spans="10:10" x14ac:dyDescent="0.25">
      <c r="J593" s="1"/>
    </row>
    <row r="594" spans="10:10" x14ac:dyDescent="0.25">
      <c r="J594" s="1"/>
    </row>
    <row r="595" spans="10:10" x14ac:dyDescent="0.25">
      <c r="J595" s="1"/>
    </row>
    <row r="596" spans="10:10" x14ac:dyDescent="0.25">
      <c r="J596" s="1"/>
    </row>
    <row r="597" spans="10:10" x14ac:dyDescent="0.25">
      <c r="J597" s="1"/>
    </row>
    <row r="598" spans="10:10" x14ac:dyDescent="0.25">
      <c r="J598" s="1"/>
    </row>
    <row r="599" spans="10:10" x14ac:dyDescent="0.25">
      <c r="J599" s="1"/>
    </row>
    <row r="600" spans="10:10" x14ac:dyDescent="0.25">
      <c r="J600" s="1"/>
    </row>
    <row r="601" spans="10:10" x14ac:dyDescent="0.25">
      <c r="J601" s="1"/>
    </row>
    <row r="602" spans="10:10" x14ac:dyDescent="0.25">
      <c r="J602" s="1"/>
    </row>
    <row r="603" spans="10:10" x14ac:dyDescent="0.25">
      <c r="J603" s="1"/>
    </row>
    <row r="604" spans="10:10" x14ac:dyDescent="0.25">
      <c r="J604" s="1"/>
    </row>
    <row r="605" spans="10:10" x14ac:dyDescent="0.25">
      <c r="J605" s="1"/>
    </row>
    <row r="606" spans="10:10" x14ac:dyDescent="0.25">
      <c r="J606" s="1"/>
    </row>
    <row r="607" spans="10:10" x14ac:dyDescent="0.25">
      <c r="J607" s="1"/>
    </row>
    <row r="608" spans="10:10" x14ac:dyDescent="0.25">
      <c r="J608" s="1"/>
    </row>
    <row r="609" spans="10:10" x14ac:dyDescent="0.25">
      <c r="J609" s="1"/>
    </row>
    <row r="610" spans="10:10" x14ac:dyDescent="0.25">
      <c r="J610" s="1"/>
    </row>
    <row r="611" spans="10:10" x14ac:dyDescent="0.25">
      <c r="J611" s="1"/>
    </row>
    <row r="612" spans="10:10" x14ac:dyDescent="0.25">
      <c r="J612" s="1"/>
    </row>
    <row r="613" spans="10:10" x14ac:dyDescent="0.25">
      <c r="J613" s="1"/>
    </row>
    <row r="614" spans="10:10" x14ac:dyDescent="0.25">
      <c r="J614" s="1"/>
    </row>
    <row r="615" spans="10:10" x14ac:dyDescent="0.25">
      <c r="J615" s="1"/>
    </row>
    <row r="616" spans="10:10" x14ac:dyDescent="0.25">
      <c r="J616" s="1"/>
    </row>
    <row r="617" spans="10:10" x14ac:dyDescent="0.25">
      <c r="J617" s="1"/>
    </row>
    <row r="618" spans="10:10" x14ac:dyDescent="0.25">
      <c r="J618" s="1"/>
    </row>
    <row r="619" spans="10:10" x14ac:dyDescent="0.25">
      <c r="J619" s="1"/>
    </row>
    <row r="620" spans="10:10" x14ac:dyDescent="0.25">
      <c r="J620" s="1"/>
    </row>
    <row r="621" spans="10:10" x14ac:dyDescent="0.25">
      <c r="J621" s="1"/>
    </row>
    <row r="622" spans="10:10" x14ac:dyDescent="0.25">
      <c r="J622" s="1"/>
    </row>
    <row r="623" spans="10:10" x14ac:dyDescent="0.25">
      <c r="J623" s="1"/>
    </row>
    <row r="624" spans="10:10" x14ac:dyDescent="0.25">
      <c r="J624" s="1"/>
    </row>
    <row r="625" spans="10:10" x14ac:dyDescent="0.25">
      <c r="J625" s="1"/>
    </row>
    <row r="626" spans="10:10" x14ac:dyDescent="0.25">
      <c r="J626" s="1"/>
    </row>
    <row r="627" spans="10:10" x14ac:dyDescent="0.25">
      <c r="J627" s="1"/>
    </row>
    <row r="628" spans="10:10" x14ac:dyDescent="0.25">
      <c r="J628" s="1"/>
    </row>
    <row r="629" spans="10:10" x14ac:dyDescent="0.25">
      <c r="J629" s="1"/>
    </row>
    <row r="630" spans="10:10" x14ac:dyDescent="0.25">
      <c r="J630" s="1"/>
    </row>
    <row r="631" spans="10:10" x14ac:dyDescent="0.25">
      <c r="J631" s="1"/>
    </row>
    <row r="632" spans="10:10" x14ac:dyDescent="0.25">
      <c r="J632" s="1"/>
    </row>
    <row r="633" spans="10:10" x14ac:dyDescent="0.25">
      <c r="J633" s="1"/>
    </row>
    <row r="634" spans="10:10" x14ac:dyDescent="0.25">
      <c r="J634" s="1"/>
    </row>
    <row r="635" spans="10:10" x14ac:dyDescent="0.25">
      <c r="J635" s="1"/>
    </row>
    <row r="636" spans="10:10" x14ac:dyDescent="0.25">
      <c r="J636" s="1"/>
    </row>
    <row r="637" spans="10:10" x14ac:dyDescent="0.25">
      <c r="J637" s="1"/>
    </row>
    <row r="638" spans="10:10" x14ac:dyDescent="0.25">
      <c r="J638" s="1"/>
    </row>
    <row r="639" spans="10:10" x14ac:dyDescent="0.25">
      <c r="J639" s="1"/>
    </row>
    <row r="640" spans="10:10" x14ac:dyDescent="0.25">
      <c r="J640" s="1"/>
    </row>
    <row r="641" spans="10:10" x14ac:dyDescent="0.25">
      <c r="J641" s="1"/>
    </row>
    <row r="642" spans="10:10" x14ac:dyDescent="0.25">
      <c r="J642" s="1"/>
    </row>
    <row r="643" spans="10:10" x14ac:dyDescent="0.25">
      <c r="J643" s="1"/>
    </row>
    <row r="644" spans="10:10" x14ac:dyDescent="0.25">
      <c r="J644" s="1"/>
    </row>
    <row r="645" spans="10:10" x14ac:dyDescent="0.25">
      <c r="J645" s="1"/>
    </row>
    <row r="646" spans="10:10" x14ac:dyDescent="0.25">
      <c r="J646" s="1"/>
    </row>
    <row r="647" spans="10:10" x14ac:dyDescent="0.25">
      <c r="J647" s="1"/>
    </row>
    <row r="648" spans="10:10" x14ac:dyDescent="0.25">
      <c r="J648" s="1"/>
    </row>
    <row r="649" spans="10:10" x14ac:dyDescent="0.25">
      <c r="J649" s="1"/>
    </row>
    <row r="650" spans="10:10" x14ac:dyDescent="0.25">
      <c r="J650" s="1"/>
    </row>
    <row r="651" spans="10:10" x14ac:dyDescent="0.25">
      <c r="J651" s="1"/>
    </row>
    <row r="652" spans="10:10" x14ac:dyDescent="0.25">
      <c r="J652" s="1"/>
    </row>
    <row r="653" spans="10:10" x14ac:dyDescent="0.25">
      <c r="J653" s="1"/>
    </row>
    <row r="654" spans="10:10" x14ac:dyDescent="0.25">
      <c r="J654" s="1"/>
    </row>
    <row r="655" spans="10:10" x14ac:dyDescent="0.25">
      <c r="J655" s="1"/>
    </row>
    <row r="656" spans="10:10" x14ac:dyDescent="0.25">
      <c r="J656" s="1"/>
    </row>
    <row r="657" spans="10:10" x14ac:dyDescent="0.25">
      <c r="J657" s="1"/>
    </row>
    <row r="658" spans="10:10" x14ac:dyDescent="0.25">
      <c r="J658" s="1"/>
    </row>
    <row r="659" spans="10:10" x14ac:dyDescent="0.25">
      <c r="J659" s="1"/>
    </row>
    <row r="660" spans="10:10" x14ac:dyDescent="0.25">
      <c r="J660" s="1"/>
    </row>
    <row r="661" spans="10:10" x14ac:dyDescent="0.25">
      <c r="J661" s="1"/>
    </row>
    <row r="662" spans="10:10" x14ac:dyDescent="0.25">
      <c r="J662" s="1"/>
    </row>
    <row r="663" spans="10:10" x14ac:dyDescent="0.25">
      <c r="J663" s="1"/>
    </row>
    <row r="664" spans="10:10" x14ac:dyDescent="0.25">
      <c r="J664" s="1"/>
    </row>
    <row r="665" spans="10:10" x14ac:dyDescent="0.25">
      <c r="J665" s="1"/>
    </row>
    <row r="666" spans="10:10" x14ac:dyDescent="0.25">
      <c r="J666" s="1"/>
    </row>
    <row r="667" spans="10:10" x14ac:dyDescent="0.25">
      <c r="J667" s="1"/>
    </row>
    <row r="668" spans="10:10" x14ac:dyDescent="0.25">
      <c r="J668" s="1"/>
    </row>
    <row r="669" spans="10:10" x14ac:dyDescent="0.25">
      <c r="J669" s="1"/>
    </row>
    <row r="670" spans="10:10" x14ac:dyDescent="0.25">
      <c r="J670" s="1"/>
    </row>
    <row r="671" spans="10:10" x14ac:dyDescent="0.25">
      <c r="J671" s="1"/>
    </row>
    <row r="672" spans="10:10" x14ac:dyDescent="0.25">
      <c r="J672" s="1"/>
    </row>
    <row r="673" spans="10:10" x14ac:dyDescent="0.25">
      <c r="J673" s="1"/>
    </row>
    <row r="674" spans="10:10" x14ac:dyDescent="0.25">
      <c r="J674" s="1"/>
    </row>
    <row r="675" spans="10:10" x14ac:dyDescent="0.25">
      <c r="J675" s="1"/>
    </row>
    <row r="676" spans="10:10" x14ac:dyDescent="0.25">
      <c r="J676" s="1"/>
    </row>
    <row r="677" spans="10:10" x14ac:dyDescent="0.25">
      <c r="J677" s="1"/>
    </row>
    <row r="678" spans="10:10" x14ac:dyDescent="0.25">
      <c r="J678" s="1"/>
    </row>
    <row r="679" spans="10:10" x14ac:dyDescent="0.25">
      <c r="J679" s="1"/>
    </row>
    <row r="680" spans="10:10" x14ac:dyDescent="0.25">
      <c r="J680" s="1"/>
    </row>
    <row r="681" spans="10:10" x14ac:dyDescent="0.25">
      <c r="J681" s="1"/>
    </row>
    <row r="682" spans="10:10" x14ac:dyDescent="0.25">
      <c r="J682" s="1"/>
    </row>
    <row r="683" spans="10:10" x14ac:dyDescent="0.25">
      <c r="J683" s="1"/>
    </row>
    <row r="684" spans="10:10" x14ac:dyDescent="0.25">
      <c r="J684" s="1"/>
    </row>
    <row r="685" spans="10:10" x14ac:dyDescent="0.25">
      <c r="J685" s="1"/>
    </row>
    <row r="686" spans="10:10" x14ac:dyDescent="0.25">
      <c r="J686" s="1"/>
    </row>
    <row r="687" spans="10:10" x14ac:dyDescent="0.25">
      <c r="J687" s="1"/>
    </row>
    <row r="688" spans="10:10" x14ac:dyDescent="0.25">
      <c r="J688" s="1"/>
    </row>
    <row r="689" spans="10:10" x14ac:dyDescent="0.25">
      <c r="J689" s="1"/>
    </row>
    <row r="690" spans="10:10" x14ac:dyDescent="0.25">
      <c r="J690" s="1"/>
    </row>
    <row r="691" spans="10:10" x14ac:dyDescent="0.25">
      <c r="J691" s="1"/>
    </row>
    <row r="692" spans="10:10" x14ac:dyDescent="0.25">
      <c r="J692" s="1"/>
    </row>
    <row r="693" spans="10:10" x14ac:dyDescent="0.25">
      <c r="J693" s="1"/>
    </row>
    <row r="694" spans="10:10" x14ac:dyDescent="0.25">
      <c r="J694" s="1"/>
    </row>
    <row r="695" spans="10:10" x14ac:dyDescent="0.25">
      <c r="J695" s="1"/>
    </row>
    <row r="696" spans="10:10" x14ac:dyDescent="0.25">
      <c r="J696" s="1"/>
    </row>
    <row r="697" spans="10:10" x14ac:dyDescent="0.25">
      <c r="J697" s="1"/>
    </row>
    <row r="698" spans="10:10" x14ac:dyDescent="0.25">
      <c r="J698" s="1"/>
    </row>
    <row r="699" spans="10:10" x14ac:dyDescent="0.25">
      <c r="J699" s="1"/>
    </row>
    <row r="700" spans="10:10" x14ac:dyDescent="0.25">
      <c r="J700" s="1"/>
    </row>
    <row r="701" spans="10:10" x14ac:dyDescent="0.25">
      <c r="J701" s="1"/>
    </row>
    <row r="702" spans="10:10" x14ac:dyDescent="0.25">
      <c r="J702" s="1"/>
    </row>
    <row r="703" spans="10:10" x14ac:dyDescent="0.25">
      <c r="J703" s="1"/>
    </row>
    <row r="704" spans="10:10" x14ac:dyDescent="0.25">
      <c r="J704" s="1"/>
    </row>
    <row r="705" spans="10:10" x14ac:dyDescent="0.25">
      <c r="J705" s="1"/>
    </row>
    <row r="706" spans="10:10" x14ac:dyDescent="0.25">
      <c r="J706" s="1"/>
    </row>
    <row r="707" spans="10:10" x14ac:dyDescent="0.25">
      <c r="J707" s="1"/>
    </row>
    <row r="708" spans="10:10" x14ac:dyDescent="0.25">
      <c r="J708" s="1"/>
    </row>
    <row r="709" spans="10:10" x14ac:dyDescent="0.25">
      <c r="J709" s="1"/>
    </row>
    <row r="710" spans="10:10" x14ac:dyDescent="0.25">
      <c r="J710" s="1"/>
    </row>
    <row r="711" spans="10:10" x14ac:dyDescent="0.25">
      <c r="J711" s="1"/>
    </row>
    <row r="712" spans="10:10" x14ac:dyDescent="0.25">
      <c r="J712" s="1"/>
    </row>
    <row r="713" spans="10:10" x14ac:dyDescent="0.25">
      <c r="J713" s="1"/>
    </row>
    <row r="714" spans="10:10" x14ac:dyDescent="0.25">
      <c r="J714" s="1"/>
    </row>
    <row r="715" spans="10:10" x14ac:dyDescent="0.25">
      <c r="J715" s="1"/>
    </row>
    <row r="716" spans="10:10" x14ac:dyDescent="0.25">
      <c r="J716" s="1"/>
    </row>
    <row r="717" spans="10:10" x14ac:dyDescent="0.25">
      <c r="J717" s="1"/>
    </row>
    <row r="718" spans="10:10" x14ac:dyDescent="0.25">
      <c r="J718" s="1"/>
    </row>
    <row r="719" spans="10:10" x14ac:dyDescent="0.25">
      <c r="J719" s="1"/>
    </row>
    <row r="720" spans="10:10" x14ac:dyDescent="0.25">
      <c r="J720" s="1"/>
    </row>
    <row r="721" spans="10:10" x14ac:dyDescent="0.25">
      <c r="J721" s="1"/>
    </row>
    <row r="722" spans="10:10" x14ac:dyDescent="0.25">
      <c r="J722" s="1"/>
    </row>
    <row r="723" spans="10:10" x14ac:dyDescent="0.25">
      <c r="J723" s="1"/>
    </row>
    <row r="724" spans="10:10" x14ac:dyDescent="0.25">
      <c r="J724" s="1"/>
    </row>
    <row r="725" spans="10:10" x14ac:dyDescent="0.25">
      <c r="J725" s="1"/>
    </row>
    <row r="726" spans="10:10" x14ac:dyDescent="0.25">
      <c r="J726" s="1"/>
    </row>
    <row r="727" spans="10:10" x14ac:dyDescent="0.25">
      <c r="J727" s="1"/>
    </row>
    <row r="728" spans="10:10" x14ac:dyDescent="0.25">
      <c r="J728" s="1"/>
    </row>
    <row r="729" spans="10:10" x14ac:dyDescent="0.25">
      <c r="J729" s="1"/>
    </row>
    <row r="730" spans="10:10" x14ac:dyDescent="0.25">
      <c r="J730" s="1"/>
    </row>
    <row r="731" spans="10:10" x14ac:dyDescent="0.25">
      <c r="J731" s="1"/>
    </row>
    <row r="732" spans="10:10" x14ac:dyDescent="0.25">
      <c r="J732" s="1"/>
    </row>
    <row r="733" spans="10:10" x14ac:dyDescent="0.25">
      <c r="J733" s="1"/>
    </row>
    <row r="734" spans="10:10" x14ac:dyDescent="0.25">
      <c r="J734" s="1"/>
    </row>
    <row r="735" spans="10:10" x14ac:dyDescent="0.25">
      <c r="J735" s="1"/>
    </row>
    <row r="736" spans="10:10" x14ac:dyDescent="0.25">
      <c r="J736" s="1"/>
    </row>
    <row r="737" spans="10:10" x14ac:dyDescent="0.25">
      <c r="J737" s="1"/>
    </row>
    <row r="738" spans="10:10" x14ac:dyDescent="0.25">
      <c r="J738" s="1"/>
    </row>
    <row r="739" spans="10:10" x14ac:dyDescent="0.25">
      <c r="J739" s="1"/>
    </row>
    <row r="740" spans="10:10" x14ac:dyDescent="0.25">
      <c r="J740" s="1"/>
    </row>
    <row r="741" spans="10:10" x14ac:dyDescent="0.25">
      <c r="J741" s="1"/>
    </row>
    <row r="742" spans="10:10" x14ac:dyDescent="0.25">
      <c r="J742" s="1"/>
    </row>
    <row r="743" spans="10:10" x14ac:dyDescent="0.25">
      <c r="J743" s="1"/>
    </row>
    <row r="744" spans="10:10" x14ac:dyDescent="0.25">
      <c r="J744" s="1"/>
    </row>
    <row r="745" spans="10:10" x14ac:dyDescent="0.25">
      <c r="J745" s="1"/>
    </row>
    <row r="746" spans="10:10" x14ac:dyDescent="0.25">
      <c r="J746" s="1"/>
    </row>
    <row r="747" spans="10:10" x14ac:dyDescent="0.25">
      <c r="J747" s="1"/>
    </row>
    <row r="748" spans="10:10" x14ac:dyDescent="0.25">
      <c r="J748" s="1"/>
    </row>
    <row r="749" spans="10:10" x14ac:dyDescent="0.25">
      <c r="J749" s="1"/>
    </row>
    <row r="750" spans="10:10" x14ac:dyDescent="0.25">
      <c r="J750" s="1"/>
    </row>
    <row r="751" spans="10:10" x14ac:dyDescent="0.25">
      <c r="J751" s="1"/>
    </row>
    <row r="752" spans="10:10" x14ac:dyDescent="0.25">
      <c r="J752" s="1"/>
    </row>
    <row r="753" spans="10:10" x14ac:dyDescent="0.25">
      <c r="J753" s="1"/>
    </row>
    <row r="754" spans="10:10" x14ac:dyDescent="0.25">
      <c r="J754" s="1"/>
    </row>
    <row r="755" spans="10:10" x14ac:dyDescent="0.25">
      <c r="J755" s="1"/>
    </row>
    <row r="756" spans="10:10" x14ac:dyDescent="0.25">
      <c r="J756" s="1"/>
    </row>
    <row r="757" spans="10:10" x14ac:dyDescent="0.25">
      <c r="J757" s="1"/>
    </row>
    <row r="758" spans="10:10" x14ac:dyDescent="0.25">
      <c r="J758" s="1"/>
    </row>
    <row r="759" spans="10:10" x14ac:dyDescent="0.25">
      <c r="J759" s="1"/>
    </row>
    <row r="760" spans="10:10" x14ac:dyDescent="0.25">
      <c r="J760" s="1"/>
    </row>
    <row r="761" spans="10:10" x14ac:dyDescent="0.25">
      <c r="J761" s="1"/>
    </row>
    <row r="762" spans="10:10" x14ac:dyDescent="0.25">
      <c r="J762" s="1"/>
    </row>
    <row r="763" spans="10:10" x14ac:dyDescent="0.25">
      <c r="J763" s="1"/>
    </row>
    <row r="764" spans="10:10" x14ac:dyDescent="0.25">
      <c r="J764" s="1"/>
    </row>
    <row r="765" spans="10:10" x14ac:dyDescent="0.25">
      <c r="J765" s="1"/>
    </row>
    <row r="766" spans="10:10" x14ac:dyDescent="0.25">
      <c r="J766" s="1"/>
    </row>
    <row r="767" spans="10:10" x14ac:dyDescent="0.25">
      <c r="J767" s="1"/>
    </row>
    <row r="768" spans="10:10" x14ac:dyDescent="0.25">
      <c r="J768" s="1"/>
    </row>
    <row r="769" spans="10:10" x14ac:dyDescent="0.25">
      <c r="J769" s="1"/>
    </row>
    <row r="770" spans="10:10" x14ac:dyDescent="0.25">
      <c r="J770" s="1"/>
    </row>
    <row r="771" spans="10:10" x14ac:dyDescent="0.25">
      <c r="J771" s="1"/>
    </row>
    <row r="772" spans="10:10" x14ac:dyDescent="0.25">
      <c r="J772" s="1"/>
    </row>
    <row r="773" spans="10:10" x14ac:dyDescent="0.25">
      <c r="J773" s="1"/>
    </row>
    <row r="774" spans="10:10" x14ac:dyDescent="0.25">
      <c r="J774" s="1"/>
    </row>
    <row r="775" spans="10:10" x14ac:dyDescent="0.25">
      <c r="J775" s="1"/>
    </row>
    <row r="776" spans="10:10" x14ac:dyDescent="0.25">
      <c r="J776" s="1"/>
    </row>
    <row r="777" spans="10:10" x14ac:dyDescent="0.25">
      <c r="J777" s="1"/>
    </row>
    <row r="778" spans="10:10" x14ac:dyDescent="0.25">
      <c r="J778" s="1"/>
    </row>
    <row r="779" spans="10:10" x14ac:dyDescent="0.25">
      <c r="J779" s="1"/>
    </row>
    <row r="780" spans="10:10" x14ac:dyDescent="0.25">
      <c r="J780" s="1"/>
    </row>
    <row r="781" spans="10:10" x14ac:dyDescent="0.25">
      <c r="J781" s="1"/>
    </row>
    <row r="782" spans="10:10" x14ac:dyDescent="0.25">
      <c r="J782" s="1"/>
    </row>
    <row r="783" spans="10:10" x14ac:dyDescent="0.25">
      <c r="J783" s="1"/>
    </row>
    <row r="784" spans="10:10" x14ac:dyDescent="0.25">
      <c r="J784" s="1"/>
    </row>
    <row r="785" spans="10:10" x14ac:dyDescent="0.25">
      <c r="J785" s="1"/>
    </row>
    <row r="786" spans="10:10" x14ac:dyDescent="0.25">
      <c r="J786" s="1"/>
    </row>
    <row r="787" spans="10:10" x14ac:dyDescent="0.25">
      <c r="J787" s="1"/>
    </row>
    <row r="788" spans="10:10" x14ac:dyDescent="0.25">
      <c r="J788" s="1"/>
    </row>
    <row r="789" spans="10:10" x14ac:dyDescent="0.25">
      <c r="J789" s="1"/>
    </row>
    <row r="790" spans="10:10" x14ac:dyDescent="0.25">
      <c r="J790" s="1"/>
    </row>
    <row r="791" spans="10:10" x14ac:dyDescent="0.25">
      <c r="J791" s="1"/>
    </row>
    <row r="792" spans="10:10" x14ac:dyDescent="0.25">
      <c r="J792" s="1"/>
    </row>
    <row r="793" spans="10:10" x14ac:dyDescent="0.25">
      <c r="J793" s="1"/>
    </row>
    <row r="794" spans="10:10" x14ac:dyDescent="0.25">
      <c r="J794" s="1"/>
    </row>
    <row r="795" spans="10:10" x14ac:dyDescent="0.25">
      <c r="J795" s="1"/>
    </row>
    <row r="796" spans="10:10" x14ac:dyDescent="0.25">
      <c r="J796" s="1"/>
    </row>
    <row r="797" spans="10:10" x14ac:dyDescent="0.25">
      <c r="J797" s="1"/>
    </row>
    <row r="798" spans="10:10" x14ac:dyDescent="0.25">
      <c r="J798" s="1"/>
    </row>
    <row r="799" spans="10:10" x14ac:dyDescent="0.25">
      <c r="J799" s="1"/>
    </row>
    <row r="800" spans="10:10" x14ac:dyDescent="0.25">
      <c r="J800" s="1"/>
    </row>
    <row r="801" spans="10:10" x14ac:dyDescent="0.25">
      <c r="J801" s="1"/>
    </row>
    <row r="802" spans="10:10" x14ac:dyDescent="0.25">
      <c r="J802" s="1"/>
    </row>
    <row r="803" spans="10:10" x14ac:dyDescent="0.25">
      <c r="J803" s="1"/>
    </row>
    <row r="804" spans="10:10" x14ac:dyDescent="0.25">
      <c r="J804" s="1"/>
    </row>
    <row r="805" spans="10:10" x14ac:dyDescent="0.25">
      <c r="J805" s="1"/>
    </row>
    <row r="806" spans="10:10" x14ac:dyDescent="0.25">
      <c r="J806" s="1"/>
    </row>
    <row r="807" spans="10:10" x14ac:dyDescent="0.25">
      <c r="J807" s="1"/>
    </row>
    <row r="808" spans="10:10" x14ac:dyDescent="0.25">
      <c r="J808" s="1"/>
    </row>
    <row r="809" spans="10:10" x14ac:dyDescent="0.25">
      <c r="J809" s="1"/>
    </row>
    <row r="810" spans="10:10" x14ac:dyDescent="0.25">
      <c r="J810" s="1"/>
    </row>
    <row r="811" spans="10:10" x14ac:dyDescent="0.25">
      <c r="J811" s="1"/>
    </row>
    <row r="812" spans="10:10" x14ac:dyDescent="0.25">
      <c r="J812" s="1"/>
    </row>
    <row r="813" spans="10:10" x14ac:dyDescent="0.25">
      <c r="J813" s="1"/>
    </row>
    <row r="814" spans="10:10" x14ac:dyDescent="0.25">
      <c r="J814" s="1"/>
    </row>
    <row r="815" spans="10:10" x14ac:dyDescent="0.25">
      <c r="J815" s="1"/>
    </row>
    <row r="816" spans="10:10" x14ac:dyDescent="0.25">
      <c r="J816" s="1"/>
    </row>
    <row r="817" spans="10:10" x14ac:dyDescent="0.25">
      <c r="J817" s="1"/>
    </row>
    <row r="818" spans="10:10" x14ac:dyDescent="0.25">
      <c r="J818" s="1"/>
    </row>
    <row r="819" spans="10:10" x14ac:dyDescent="0.25">
      <c r="J819" s="1"/>
    </row>
    <row r="820" spans="10:10" x14ac:dyDescent="0.25">
      <c r="J820" s="1"/>
    </row>
    <row r="821" spans="10:10" x14ac:dyDescent="0.25">
      <c r="J821" s="1"/>
    </row>
    <row r="822" spans="10:10" x14ac:dyDescent="0.25">
      <c r="J822" s="1"/>
    </row>
    <row r="823" spans="10:10" x14ac:dyDescent="0.25">
      <c r="J823" s="1"/>
    </row>
    <row r="824" spans="10:10" x14ac:dyDescent="0.25">
      <c r="J824" s="1"/>
    </row>
    <row r="825" spans="10:10" x14ac:dyDescent="0.25">
      <c r="J825" s="1"/>
    </row>
    <row r="826" spans="10:10" x14ac:dyDescent="0.25">
      <c r="J826" s="1"/>
    </row>
    <row r="827" spans="10:10" x14ac:dyDescent="0.25">
      <c r="J827" s="1"/>
    </row>
    <row r="828" spans="10:10" x14ac:dyDescent="0.25">
      <c r="J828" s="1"/>
    </row>
    <row r="829" spans="10:10" x14ac:dyDescent="0.25">
      <c r="J829" s="1"/>
    </row>
    <row r="830" spans="10:10" x14ac:dyDescent="0.25">
      <c r="J830" s="1"/>
    </row>
    <row r="831" spans="10:10" x14ac:dyDescent="0.25">
      <c r="J831" s="1"/>
    </row>
    <row r="832" spans="10:10" x14ac:dyDescent="0.25">
      <c r="J832" s="1"/>
    </row>
    <row r="833" spans="10:10" x14ac:dyDescent="0.25">
      <c r="J833" s="1"/>
    </row>
    <row r="834" spans="10:10" x14ac:dyDescent="0.25">
      <c r="J834" s="1"/>
    </row>
    <row r="835" spans="10:10" x14ac:dyDescent="0.25">
      <c r="J835" s="1"/>
    </row>
    <row r="836" spans="10:10" x14ac:dyDescent="0.25">
      <c r="J836" s="1"/>
    </row>
    <row r="837" spans="10:10" x14ac:dyDescent="0.25">
      <c r="J837" s="1"/>
    </row>
    <row r="838" spans="10:10" x14ac:dyDescent="0.25">
      <c r="J838" s="1"/>
    </row>
    <row r="999" spans="1:1" x14ac:dyDescent="0.25">
      <c r="A999" s="2" t="s">
        <v>38</v>
      </c>
    </row>
  </sheetData>
  <sheetProtection password="D264" sheet="1" objects="1" scenarios="1" selectLockedCells="1"/>
  <mergeCells count="81">
    <mergeCell ref="D13:F13"/>
    <mergeCell ref="D14:F14"/>
    <mergeCell ref="D15:F15"/>
    <mergeCell ref="D17:F17"/>
    <mergeCell ref="D18:F18"/>
    <mergeCell ref="B49:H49"/>
    <mergeCell ref="B54:C54"/>
    <mergeCell ref="B18:C18"/>
    <mergeCell ref="B17:C17"/>
    <mergeCell ref="D16:F16"/>
    <mergeCell ref="B19:C19"/>
    <mergeCell ref="D19:F19"/>
    <mergeCell ref="I74:I75"/>
    <mergeCell ref="H74:H75"/>
    <mergeCell ref="I72:I73"/>
    <mergeCell ref="H72:H73"/>
    <mergeCell ref="I63:I64"/>
    <mergeCell ref="C1:G1"/>
    <mergeCell ref="F2:H2"/>
    <mergeCell ref="F3:H3"/>
    <mergeCell ref="F4:H4"/>
    <mergeCell ref="B12:C12"/>
    <mergeCell ref="A6:I6"/>
    <mergeCell ref="G10:G11"/>
    <mergeCell ref="D10:F11"/>
    <mergeCell ref="B10:C11"/>
    <mergeCell ref="F5:H5"/>
    <mergeCell ref="H10:H11"/>
    <mergeCell ref="A7:I7"/>
    <mergeCell ref="B8:C8"/>
    <mergeCell ref="I10:I11"/>
    <mergeCell ref="F8:I8"/>
    <mergeCell ref="D12:F12"/>
    <mergeCell ref="A5:C5"/>
    <mergeCell ref="C50:H50"/>
    <mergeCell ref="C69:C70"/>
    <mergeCell ref="C63:C64"/>
    <mergeCell ref="G63:G64"/>
    <mergeCell ref="H63:H64"/>
    <mergeCell ref="C60:C62"/>
    <mergeCell ref="E58:G58"/>
    <mergeCell ref="E59:H59"/>
    <mergeCell ref="H60:H62"/>
    <mergeCell ref="E57:G57"/>
    <mergeCell ref="B56:D56"/>
    <mergeCell ref="B52:C52"/>
    <mergeCell ref="D70:F70"/>
    <mergeCell ref="H66:H67"/>
    <mergeCell ref="B16:C16"/>
    <mergeCell ref="A83:I83"/>
    <mergeCell ref="B26:C26"/>
    <mergeCell ref="B72:B73"/>
    <mergeCell ref="I66:I67"/>
    <mergeCell ref="D64:F64"/>
    <mergeCell ref="B66:B67"/>
    <mergeCell ref="C66:C67"/>
    <mergeCell ref="B63:B64"/>
    <mergeCell ref="B69:B70"/>
    <mergeCell ref="B57:D57"/>
    <mergeCell ref="H79:I79"/>
    <mergeCell ref="D67:F67"/>
    <mergeCell ref="G66:G67"/>
    <mergeCell ref="G69:G70"/>
    <mergeCell ref="H69:H70"/>
    <mergeCell ref="F48:H48"/>
    <mergeCell ref="A79:D79"/>
    <mergeCell ref="A81:I81"/>
    <mergeCell ref="K6:P6"/>
    <mergeCell ref="A80:I80"/>
    <mergeCell ref="B13:C13"/>
    <mergeCell ref="B14:C14"/>
    <mergeCell ref="B15:C15"/>
    <mergeCell ref="I69:I70"/>
    <mergeCell ref="G72:G73"/>
    <mergeCell ref="B58:D58"/>
    <mergeCell ref="G26:H26"/>
    <mergeCell ref="C72:C73"/>
    <mergeCell ref="B53:C53"/>
    <mergeCell ref="E56:G56"/>
    <mergeCell ref="I60:I62"/>
    <mergeCell ref="D73:F73"/>
  </mergeCells>
  <phoneticPr fontId="0" type="noConversion"/>
  <conditionalFormatting sqref="D63:F63">
    <cfRule type="expression" dxfId="43" priority="1" stopIfTrue="1">
      <formula>$F$63&gt;0</formula>
    </cfRule>
  </conditionalFormatting>
  <conditionalFormatting sqref="D66:F66">
    <cfRule type="expression" dxfId="42" priority="2" stopIfTrue="1">
      <formula>$F$66&gt;0</formula>
    </cfRule>
  </conditionalFormatting>
  <conditionalFormatting sqref="D69:F69">
    <cfRule type="expression" dxfId="41" priority="3" stopIfTrue="1">
      <formula>$F$69&gt;0</formula>
    </cfRule>
  </conditionalFormatting>
  <conditionalFormatting sqref="D72:F72">
    <cfRule type="expression" dxfId="40" priority="4" stopIfTrue="1">
      <formula>$F$72&gt;0</formula>
    </cfRule>
  </conditionalFormatting>
  <conditionalFormatting sqref="I63:I64">
    <cfRule type="expression" dxfId="39" priority="5" stopIfTrue="1">
      <formula>$H$63&gt;0</formula>
    </cfRule>
  </conditionalFormatting>
  <conditionalFormatting sqref="I66:I67">
    <cfRule type="expression" dxfId="38" priority="6" stopIfTrue="1">
      <formula>$H$66&gt;0</formula>
    </cfRule>
  </conditionalFormatting>
  <conditionalFormatting sqref="I69:I70">
    <cfRule type="expression" dxfId="37" priority="7" stopIfTrue="1">
      <formula>$H$69&gt;0</formula>
    </cfRule>
  </conditionalFormatting>
  <conditionalFormatting sqref="I72:I73">
    <cfRule type="expression" dxfId="36" priority="8" stopIfTrue="1">
      <formula>$H$72&gt;0</formula>
    </cfRule>
  </conditionalFormatting>
  <conditionalFormatting sqref="H63:H64">
    <cfRule type="expression" dxfId="35" priority="9" stopIfTrue="1">
      <formula>$H$63&gt;0</formula>
    </cfRule>
  </conditionalFormatting>
  <conditionalFormatting sqref="H66:H67">
    <cfRule type="expression" dxfId="34" priority="10" stopIfTrue="1">
      <formula>$H$66&gt;0</formula>
    </cfRule>
  </conditionalFormatting>
  <conditionalFormatting sqref="H69:H70">
    <cfRule type="expression" dxfId="33" priority="11" stopIfTrue="1">
      <formula>$H$69&gt;0</formula>
    </cfRule>
  </conditionalFormatting>
  <conditionalFormatting sqref="H72:H73">
    <cfRule type="expression" dxfId="32" priority="12" stopIfTrue="1">
      <formula>$H$72&gt;0</formula>
    </cfRule>
  </conditionalFormatting>
  <conditionalFormatting sqref="F37">
    <cfRule type="expression" dxfId="31" priority="13" stopIfTrue="1">
      <formula>$G$37="&lt;&lt;  AUSFÜLLEN!"</formula>
    </cfRule>
  </conditionalFormatting>
  <conditionalFormatting sqref="D18:H18">
    <cfRule type="expression" dxfId="30" priority="14" stopIfTrue="1">
      <formula>AND(COUNTA($D$12:$F$15)=0,$D$18&gt;"")</formula>
    </cfRule>
  </conditionalFormatting>
  <conditionalFormatting sqref="D16:H16">
    <cfRule type="expression" dxfId="29" priority="15" stopIfTrue="1">
      <formula>AND(COUNTA($D$12:$F$15)=0,$D$16&gt;"")</formula>
    </cfRule>
  </conditionalFormatting>
  <conditionalFormatting sqref="D17:H17">
    <cfRule type="expression" dxfId="28" priority="16" stopIfTrue="1">
      <formula>OR(AND(COUNTA($D$12:$F$15)=0,$D$17&lt;&gt;""),AND($D$16="",$D$17&lt;&gt;""))</formula>
    </cfRule>
  </conditionalFormatting>
  <conditionalFormatting sqref="D19:H19">
    <cfRule type="expression" dxfId="27" priority="17" stopIfTrue="1">
      <formula>OR(AND(COUNTA($D$12:$F$15)=0,$D$19&lt;&gt;""),AND($D$18="",$D$19&lt;&gt;""))</formula>
    </cfRule>
  </conditionalFormatting>
  <conditionalFormatting sqref="C3">
    <cfRule type="expression" dxfId="26" priority="18" stopIfTrue="1">
      <formula>AND($B$3="Formular auswählen &gt;",$D$10&lt;&gt;"")</formula>
    </cfRule>
  </conditionalFormatting>
  <conditionalFormatting sqref="F38:F40">
    <cfRule type="expression" dxfId="25" priority="19" stopIfTrue="1">
      <formula>$G$37="&lt; richtig ausfüllen"</formula>
    </cfRule>
  </conditionalFormatting>
  <conditionalFormatting sqref="H65">
    <cfRule type="expression" dxfId="24" priority="20" stopIfTrue="1">
      <formula>$H$66&gt;0</formula>
    </cfRule>
  </conditionalFormatting>
  <conditionalFormatting sqref="H68">
    <cfRule type="expression" dxfId="23" priority="21" stopIfTrue="1">
      <formula>$H$69&gt;0</formula>
    </cfRule>
  </conditionalFormatting>
  <conditionalFormatting sqref="H71">
    <cfRule type="expression" dxfId="22" priority="22" stopIfTrue="1">
      <formula>$H$72&gt;0</formula>
    </cfRule>
  </conditionalFormatting>
  <conditionalFormatting sqref="G72:G73 D73:F73 B72:C73">
    <cfRule type="expression" dxfId="21" priority="23" stopIfTrue="1">
      <formula>$I$72&gt;0</formula>
    </cfRule>
  </conditionalFormatting>
  <conditionalFormatting sqref="G66:G67 D67:F67 B66:C67">
    <cfRule type="expression" dxfId="20" priority="24" stopIfTrue="1">
      <formula>AND($I$66&gt;0,$I$69=0)</formula>
    </cfRule>
  </conditionalFormatting>
  <conditionalFormatting sqref="G69:G70 D70:F70 B69:C70">
    <cfRule type="expression" dxfId="19" priority="25" stopIfTrue="1">
      <formula>AND($I$69&gt;0,$I$72=0)</formula>
    </cfRule>
  </conditionalFormatting>
  <conditionalFormatting sqref="G63:G64 D64:F64 B63:C64">
    <cfRule type="expression" dxfId="18" priority="26" stopIfTrue="1">
      <formula>AND($I$63&gt;0,$I$66=0)</formula>
    </cfRule>
  </conditionalFormatting>
  <conditionalFormatting sqref="D8">
    <cfRule type="expression" dxfId="17" priority="27" stopIfTrue="1">
      <formula>AND(D10&gt;"",D8=0)</formula>
    </cfRule>
  </conditionalFormatting>
  <conditionalFormatting sqref="E8">
    <cfRule type="expression" dxfId="16" priority="28" stopIfTrue="1">
      <formula>AND(D10&gt;"",D8=0)</formula>
    </cfRule>
  </conditionalFormatting>
  <conditionalFormatting sqref="C76:G76">
    <cfRule type="expression" dxfId="15" priority="29" stopIfTrue="1">
      <formula>$A$76&lt;&gt;""</formula>
    </cfRule>
  </conditionalFormatting>
  <conditionalFormatting sqref="H76:I76">
    <cfRule type="expression" dxfId="14" priority="30" stopIfTrue="1">
      <formula>$A$76&lt;&gt;""</formula>
    </cfRule>
  </conditionalFormatting>
  <conditionalFormatting sqref="C77:G77">
    <cfRule type="expression" dxfId="13" priority="31" stopIfTrue="1">
      <formula>$A$77&lt;&gt;""</formula>
    </cfRule>
  </conditionalFormatting>
  <conditionalFormatting sqref="H77:I77">
    <cfRule type="expression" dxfId="12" priority="32" stopIfTrue="1">
      <formula>$A$77&lt;&gt;""</formula>
    </cfRule>
  </conditionalFormatting>
  <conditionalFormatting sqref="A80:I81">
    <cfRule type="cellIs" dxfId="11" priority="33" stopIfTrue="1" operator="greaterThan">
      <formula>""""""</formula>
    </cfRule>
  </conditionalFormatting>
  <conditionalFormatting sqref="B77">
    <cfRule type="expression" dxfId="10" priority="34" stopIfTrue="1">
      <formula>$A$77&lt;&gt;""</formula>
    </cfRule>
    <cfRule type="expression" dxfId="9" priority="35" stopIfTrue="1">
      <formula>$A$77=""</formula>
    </cfRule>
  </conditionalFormatting>
  <conditionalFormatting sqref="B76">
    <cfRule type="expression" dxfId="8" priority="36" stopIfTrue="1">
      <formula>$A$76&lt;&gt;""</formula>
    </cfRule>
    <cfRule type="expression" dxfId="7" priority="37" stopIfTrue="1">
      <formula>$A$76=""</formula>
    </cfRule>
  </conditionalFormatting>
  <conditionalFormatting sqref="A76">
    <cfRule type="expression" dxfId="6" priority="38" stopIfTrue="1">
      <formula>AND($I$76&lt;=$I$77,$A$80="",$A$81="")</formula>
    </cfRule>
  </conditionalFormatting>
  <conditionalFormatting sqref="A77">
    <cfRule type="expression" dxfId="5" priority="39" stopIfTrue="1">
      <formula>AND($I$76&gt;$I$77,$A$80="",$A$81="")</formula>
    </cfRule>
  </conditionalFormatting>
  <conditionalFormatting sqref="H24">
    <cfRule type="expression" dxfId="4" priority="40" stopIfTrue="1">
      <formula>OR($C$3=1,$C$3=3)</formula>
    </cfRule>
  </conditionalFormatting>
  <conditionalFormatting sqref="B21:I21 I27">
    <cfRule type="expression" dxfId="3" priority="41" stopIfTrue="1">
      <formula>$C$3=4</formula>
    </cfRule>
  </conditionalFormatting>
  <conditionalFormatting sqref="A5:C5">
    <cfRule type="cellIs" dxfId="2" priority="42" stopIfTrue="1" operator="equal">
      <formula>"► Berechnungsgrundlagen überprüfen ! ◄"</formula>
    </cfRule>
  </conditionalFormatting>
  <conditionalFormatting sqref="A6:I6">
    <cfRule type="cellIs" dxfId="1" priority="43" stopIfTrue="1" operator="equal">
      <formula>"FEHLER IN DEN BERECHNUNGSRUNDLAGEN!!!"</formula>
    </cfRule>
  </conditionalFormatting>
  <conditionalFormatting sqref="B2">
    <cfRule type="cellIs" dxfId="0" priority="44" stopIfTrue="1" operator="equal">
      <formula>""</formula>
    </cfRule>
  </conditionalFormatting>
  <dataValidations count="20">
    <dataValidation type="whole" allowBlank="1" showInputMessage="1" showErrorMessage="1" error="Maximal 12 Monate!" sqref="F42:F44 F26">
      <formula1>0</formula1>
      <formula2>12</formula2>
    </dataValidation>
    <dataValidation type="custom" allowBlank="1" showInputMessage="1" showErrorMessage="1" error="Falsches Datum!" sqref="H10:H11 H16:H19">
      <formula1>H10&lt;TODAY()</formula1>
    </dataValidation>
    <dataValidation type="whole" allowBlank="1" showInputMessage="1" showErrorMessage="1" error="Maximal 13 Monate (12+Grati)!" sqref="F30:F32 F34:F36">
      <formula1>0</formula1>
      <formula2>13</formula2>
    </dataValidation>
    <dataValidation type="whole" allowBlank="1" showInputMessage="1" showErrorMessage="1" error="Nummerierung von 1 bis 20 möglich!" sqref="D8">
      <formula1>1</formula1>
      <formula2>20</formula2>
    </dataValidation>
    <dataValidation type="list" allowBlank="1" showInputMessage="1" showErrorMessage="1" sqref="B10:C11">
      <formula1>"Anspruchsberechtigte:,Anspruchsberechtigter:"</formula1>
    </dataValidation>
    <dataValidation type="list" allowBlank="1" showDropDown="1" showInputMessage="1" showErrorMessage="1" error="Keine gültige Auswahl!_x000a_Eingabe: Ziffern 1 - 4" sqref="C3">
      <formula1>"1,2,3,4"</formula1>
    </dataValidation>
    <dataValidation type="custom" showInputMessage="1" showErrorMessage="1" error="Name eingeben!" sqref="G10:G11 G16:G19">
      <formula1>AND(D10&lt;&gt;"",G10&lt;&gt;"")</formula1>
    </dataValidation>
    <dataValidation type="custom" showInputMessage="1" showErrorMessage="1" error="Formular auswählen, dann Eingabe möglich!" sqref="C63:C64">
      <formula1>NOT(ISBLANK(C3))</formula1>
    </dataValidation>
    <dataValidation type="custom" errorStyle="warning" showErrorMessage="1" error="Formularauswahl ?" sqref="D10:F11">
      <formula1>NOT(ISBLANK(C3))</formula1>
    </dataValidation>
    <dataValidation type="custom" showInputMessage="1" showErrorMessage="1" error="Anspuchsberechtigte(r) muss eingetragen werden." sqref="D12:G12">
      <formula1>NOT(ISBLANK(D10))</formula1>
    </dataValidation>
    <dataValidation type="custom" showInputMessage="1" showErrorMessage="1" error="Erst die Zeile für das erste Kind ausfüllen!" sqref="D13:H13">
      <formula1>NOT(ISBLANK(D12))</formula1>
    </dataValidation>
    <dataValidation type="custom" showInputMessage="1" showErrorMessage="1" error="Erst die Zeile für das zweite Kind ausfüllen!" sqref="D14:H14">
      <formula1>NOT(ISBLANK(D13))</formula1>
    </dataValidation>
    <dataValidation type="custom" showInputMessage="1" showErrorMessage="1" error="Erst die Zeile für das dritte Kind ausfüllen!" sqref="D15:H15">
      <formula1>NOT(ISBLANK(D14))</formula1>
    </dataValidation>
    <dataValidation type="custom" showInputMessage="1" showErrorMessage="1" error="Kein Kind eingetragen!" sqref="C72:C73">
      <formula1>AND(NOT(ISBLANK(D15)),C69&gt;0)</formula1>
    </dataValidation>
    <dataValidation type="custom" errorStyle="warning" showInputMessage="1" showErrorMessage="1" error="Flasche Anzahl  Kinder ohne Anspruch!" sqref="F39">
      <formula1>F39&lt;=SUM(F24:F25)</formula1>
    </dataValidation>
    <dataValidation type="custom" errorStyle="warning" showInputMessage="1" showErrorMessage="1" error="Falsche Anzahl Kinder!" sqref="F40">
      <formula1>SUM(F38:F40)&lt;=SUM(F23:F25)</formula1>
    </dataValidation>
    <dataValidation type="custom" errorStyle="warning" allowBlank="1" showInputMessage="1" showErrorMessage="1" error="Zuviele Kinder mit Anspruch eingetragen!" sqref="F38">
      <formula1>F38&lt;=F23</formula1>
    </dataValidation>
    <dataValidation type="custom" showInputMessage="1" showErrorMessage="1" error="Kein Kind eingetragen!" sqref="C69:C70">
      <formula1>AND(NOT(ISBLANK(D14)),C66&gt;0)</formula1>
    </dataValidation>
    <dataValidation type="custom" allowBlank="1" showInputMessage="1" showErrorMessage="1" error="kein Kind eingetragen!" sqref="C85">
      <formula1>AND(NOT(ISBLANK(D13)),C66&gt;0)</formula1>
    </dataValidation>
    <dataValidation type="custom" showInputMessage="1" showErrorMessage="1" error="Kein Kind eingetragen!" sqref="C66:C67">
      <formula1>AND(NOT(ISBLANK(D13)),C63&gt;0)</formula1>
    </dataValidation>
  </dataValidations>
  <printOptions horizontalCentered="1" verticalCentered="1"/>
  <pageMargins left="0.31496062992125984" right="0.23622047244094491" top="0.11811023622047245" bottom="0.74803149606299213" header="0.11811023622047245" footer="0.31496062992125984"/>
  <pageSetup paperSize="9" scale="70" orientation="portrait" blackAndWhite="1" r:id="rId1"/>
  <headerFooter alignWithMargins="0">
    <oddFooter>&amp;C8. Dezember 2023, Leonardo Pivetta</oddFooter>
  </headerFooter>
  <ignoredErrors>
    <ignoredError sqref="C66 C69 C72 D66:F67 D69:F70 D72:F73 G26 G30:G32 G34:G36" unlockedFormula="1"/>
  </ignoredErrors>
  <drawing r:id="rId2"/>
  <legacyDrawing r:id="rId3"/>
  <controls>
    <mc:AlternateContent xmlns:mc="http://schemas.openxmlformats.org/markup-compatibility/2006">
      <mc:Choice Requires="x14">
        <control shapeId="2199" r:id="rId4" name="CommandButton2">
          <controlPr defaultSize="0" print="0" autoLine="0" r:id="rId5">
            <anchor moveWithCells="1">
              <from>
                <xdr:col>8</xdr:col>
                <xdr:colOff>50800</xdr:colOff>
                <xdr:row>4</xdr:row>
                <xdr:rowOff>0</xdr:rowOff>
              </from>
              <to>
                <xdr:col>8</xdr:col>
                <xdr:colOff>774700</xdr:colOff>
                <xdr:row>5</xdr:row>
                <xdr:rowOff>50800</xdr:rowOff>
              </to>
            </anchor>
          </controlPr>
        </control>
      </mc:Choice>
      <mc:Fallback>
        <control shapeId="2199" r:id="rId4" name="CommandButton2"/>
      </mc:Fallback>
    </mc:AlternateContent>
    <mc:AlternateContent xmlns:mc="http://schemas.openxmlformats.org/markup-compatibility/2006">
      <mc:Choice Requires="x14">
        <control shapeId="2177" r:id="rId6" name="CommandButton1">
          <controlPr defaultSize="0" print="0" autoLine="0" r:id="rId7">
            <anchor moveWithCells="1">
              <from>
                <xdr:col>8</xdr:col>
                <xdr:colOff>50800</xdr:colOff>
                <xdr:row>2</xdr:row>
                <xdr:rowOff>57150</xdr:rowOff>
              </from>
              <to>
                <xdr:col>8</xdr:col>
                <xdr:colOff>774700</xdr:colOff>
                <xdr:row>3</xdr:row>
                <xdr:rowOff>6350</xdr:rowOff>
              </to>
            </anchor>
          </controlPr>
        </control>
      </mc:Choice>
      <mc:Fallback>
        <control shapeId="2177" r:id="rId6" name="CommandButton1"/>
      </mc:Fallback>
    </mc:AlternateContent>
    <mc:AlternateContent xmlns:mc="http://schemas.openxmlformats.org/markup-compatibility/2006">
      <mc:Choice Requires="x14">
        <control shapeId="2167" r:id="rId8" name="Merkblatt">
          <controlPr defaultSize="0" print="0" autoLine="0" r:id="rId9">
            <anchor moveWithCells="1">
              <from>
                <xdr:col>8</xdr:col>
                <xdr:colOff>50800</xdr:colOff>
                <xdr:row>3</xdr:row>
                <xdr:rowOff>0</xdr:rowOff>
              </from>
              <to>
                <xdr:col>8</xdr:col>
                <xdr:colOff>774700</xdr:colOff>
                <xdr:row>3</xdr:row>
                <xdr:rowOff>215900</xdr:rowOff>
              </to>
            </anchor>
          </controlPr>
        </control>
      </mc:Choice>
      <mc:Fallback>
        <control shapeId="2167" r:id="rId8" name="Merkblatt"/>
      </mc:Fallback>
    </mc:AlternateContent>
    <mc:AlternateContent xmlns:mc="http://schemas.openxmlformats.org/markup-compatibility/2006">
      <mc:Choice Requires="x14">
        <control shapeId="2166" r:id="rId10" name="Alimentenverordnung">
          <controlPr defaultSize="0" print="0" autoLine="0" r:id="rId11">
            <anchor moveWithCells="1">
              <from>
                <xdr:col>8</xdr:col>
                <xdr:colOff>50800</xdr:colOff>
                <xdr:row>1</xdr:row>
                <xdr:rowOff>0</xdr:rowOff>
              </from>
              <to>
                <xdr:col>8</xdr:col>
                <xdr:colOff>774700</xdr:colOff>
                <xdr:row>2</xdr:row>
                <xdr:rowOff>57150</xdr:rowOff>
              </to>
            </anchor>
          </controlPr>
        </control>
      </mc:Choice>
      <mc:Fallback>
        <control shapeId="2166" r:id="rId10" name="Alimentenverordnung"/>
      </mc:Fallback>
    </mc:AlternateContent>
    <mc:AlternateContent xmlns:mc="http://schemas.openxmlformats.org/markup-compatibility/2006">
      <mc:Choice Requires="x14">
        <control shapeId="2173" r:id="rId12" name="Button 125">
          <controlPr defaultSize="0" print="0" autoFill="0" autoPict="0" macro="[0]!freigeben">
            <anchor moveWithCells="1">
              <from>
                <xdr:col>0</xdr:col>
                <xdr:colOff>12700</xdr:colOff>
                <xdr:row>82</xdr:row>
                <xdr:rowOff>317500</xdr:rowOff>
              </from>
              <to>
                <xdr:col>1</xdr:col>
                <xdr:colOff>381000</xdr:colOff>
                <xdr:row>82</xdr:row>
                <xdr:rowOff>565150</xdr:rowOff>
              </to>
            </anchor>
          </controlPr>
        </control>
      </mc:Choice>
    </mc:AlternateContent>
    <mc:AlternateContent xmlns:mc="http://schemas.openxmlformats.org/markup-compatibility/2006">
      <mc:Choice Requires="x14">
        <control shapeId="2239" r:id="rId13" name="Button 191">
          <controlPr defaultSize="0" print="0" autoFill="0" autoPict="0" macro="[0]!Formular_an_Monitor_anpassen">
            <anchor moveWithCells="1">
              <from>
                <xdr:col>0</xdr:col>
                <xdr:colOff>361950</xdr:colOff>
                <xdr:row>1</xdr:row>
                <xdr:rowOff>0</xdr:rowOff>
              </from>
              <to>
                <xdr:col>1</xdr:col>
                <xdr:colOff>0</xdr:colOff>
                <xdr:row>2</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Vorgaben</vt:lpstr>
      <vt:lpstr>Formular</vt:lpstr>
      <vt:lpstr>Formular!Druckbereich</vt:lpstr>
      <vt:lpstr>Vorgaben!Druckbereich</vt:lpstr>
    </vt:vector>
  </TitlesOfParts>
  <Manager>Christoph Schneckenburger / Patrizia Illien</Manager>
  <Company>Soziale Dienste der Stadt Schaffhausen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Alimentenhilfe</dc:title>
  <dc:subject>Berechnung der Alimenten-Bevorschussung</dc:subject>
  <dc:creator>Pivetta Leonardo</dc:creator>
  <cp:keywords>Berechnung, Alimente, Bevorschussung</cp:keywords>
  <dc:description>PW = 0526325416</dc:description>
  <cp:lastModifiedBy>Ehrat Christina</cp:lastModifiedBy>
  <cp:lastPrinted>2023-08-03T07:14:00Z</cp:lastPrinted>
  <dcterms:created xsi:type="dcterms:W3CDTF">2001-05-21T14:19:38Z</dcterms:created>
  <dcterms:modified xsi:type="dcterms:W3CDTF">2023-12-08T14:16:01Z</dcterms:modified>
  <cp:category>ALIMENTE</cp:category>
</cp:coreProperties>
</file>